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0" yWindow="0" windowWidth="23040" windowHeight="7680"/>
  </bookViews>
  <sheets>
    <sheet name="FURS" sheetId="19" r:id="rId1"/>
    <sheet name="tabele za tekst" sheetId="24" state="hidden" r:id="rId2"/>
  </sheets>
  <definedNames>
    <definedName name="_xlnm.Print_Area" localSheetId="0">FURS!$A$1:$K$79</definedName>
  </definedNames>
  <calcPr calcId="152511"/>
</workbook>
</file>

<file path=xl/calcChain.xml><?xml version="1.0" encoding="utf-8"?>
<calcChain xmlns="http://schemas.openxmlformats.org/spreadsheetml/2006/main">
  <c r="D51" i="24" l="1"/>
  <c r="D34" i="24"/>
  <c r="D26" i="24"/>
  <c r="D46" i="24"/>
  <c r="D10" i="24"/>
  <c r="D54" i="24"/>
  <c r="D33" i="24"/>
  <c r="D45" i="24"/>
  <c r="D9" i="24"/>
  <c r="D53" i="24"/>
  <c r="D44" i="24"/>
  <c r="D17" i="24"/>
  <c r="D8" i="24"/>
  <c r="D37" i="24"/>
  <c r="D27" i="24"/>
  <c r="D43" i="24"/>
  <c r="D11" i="24"/>
  <c r="D7" i="24"/>
  <c r="D31" i="24"/>
  <c r="H8" i="24" l="1"/>
  <c r="H17" i="24"/>
  <c r="H52" i="24"/>
  <c r="H7" i="24"/>
  <c r="E46" i="24"/>
  <c r="F46" i="24" s="1"/>
  <c r="E33" i="24"/>
  <c r="F33" i="24" s="1"/>
  <c r="H44" i="24"/>
  <c r="E9" i="24"/>
  <c r="F9" i="24" s="1"/>
  <c r="E45" i="24"/>
  <c r="E53" i="24"/>
  <c r="F53" i="24" s="1"/>
  <c r="H11" i="24"/>
  <c r="H34" i="24"/>
  <c r="H26" i="24"/>
  <c r="E11" i="24"/>
  <c r="F11" i="24" s="1"/>
  <c r="E27" i="24"/>
  <c r="H54" i="24"/>
  <c r="H33" i="24"/>
  <c r="E8" i="24"/>
  <c r="F8" i="24" s="1"/>
  <c r="E44" i="24"/>
  <c r="H53" i="24"/>
  <c r="H27" i="24"/>
  <c r="H43" i="24"/>
  <c r="E10" i="24"/>
  <c r="F10" i="24" s="1"/>
  <c r="E26" i="24"/>
  <c r="E25" i="24" s="1"/>
  <c r="E54" i="24"/>
  <c r="F54" i="24" s="1"/>
  <c r="H46" i="24"/>
  <c r="H51" i="24"/>
  <c r="H10" i="24"/>
  <c r="E7" i="24"/>
  <c r="F7" i="24" s="1"/>
  <c r="E43" i="24"/>
  <c r="E34" i="24"/>
  <c r="E51" i="24"/>
  <c r="F51" i="24" s="1"/>
  <c r="H45" i="24"/>
  <c r="H9" i="24"/>
  <c r="E17" i="24"/>
  <c r="E52" i="24"/>
  <c r="H35" i="24"/>
  <c r="H36" i="24"/>
  <c r="H37" i="24"/>
  <c r="H32" i="24"/>
  <c r="H31" i="24"/>
  <c r="H28" i="24"/>
  <c r="H29" i="24"/>
  <c r="E37" i="24"/>
  <c r="E31" i="24"/>
  <c r="F31" i="24" s="1"/>
  <c r="E29" i="24"/>
  <c r="F44" i="24"/>
  <c r="F17" i="24"/>
  <c r="G32" i="24"/>
  <c r="G31" i="24"/>
  <c r="G45" i="24"/>
  <c r="G17" i="24"/>
  <c r="G7" i="24"/>
  <c r="G35" i="24"/>
  <c r="G29" i="24"/>
  <c r="G36" i="24"/>
  <c r="G44" i="24"/>
  <c r="G52" i="24"/>
  <c r="G11" i="24"/>
  <c r="G26" i="24"/>
  <c r="G46" i="24"/>
  <c r="G10" i="24"/>
  <c r="G9" i="24"/>
  <c r="G51" i="24"/>
  <c r="G33" i="24"/>
  <c r="G53" i="24"/>
  <c r="G8" i="24"/>
  <c r="G37" i="24"/>
  <c r="G27" i="24"/>
  <c r="G43" i="24"/>
  <c r="G34" i="24"/>
  <c r="G28" i="24"/>
  <c r="G54" i="24"/>
  <c r="D52" i="24"/>
  <c r="D50" i="24" s="1"/>
  <c r="F27" i="24"/>
  <c r="F34" i="24"/>
  <c r="D6" i="24"/>
  <c r="D5" i="24" s="1"/>
  <c r="D25" i="24"/>
  <c r="F45" i="24"/>
  <c r="D42" i="24"/>
  <c r="E42" i="24" l="1"/>
  <c r="I52" i="24"/>
  <c r="I53" i="24"/>
  <c r="I27" i="24"/>
  <c r="I43" i="24"/>
  <c r="I17" i="24"/>
  <c r="E50" i="24"/>
  <c r="F50" i="24" s="1"/>
  <c r="H25" i="24"/>
  <c r="H24" i="24" s="1"/>
  <c r="I37" i="24"/>
  <c r="I26" i="24"/>
  <c r="I44" i="24"/>
  <c r="I35" i="24"/>
  <c r="I31" i="24"/>
  <c r="I8" i="24"/>
  <c r="I33" i="24"/>
  <c r="I11" i="24"/>
  <c r="I45" i="24"/>
  <c r="H50" i="24"/>
  <c r="H6" i="24"/>
  <c r="H5" i="24" s="1"/>
  <c r="H42" i="24"/>
  <c r="I28" i="24"/>
  <c r="E6" i="24"/>
  <c r="E5" i="24" s="1"/>
  <c r="F5" i="24" s="1"/>
  <c r="F26" i="24"/>
  <c r="I51" i="24"/>
  <c r="I10" i="24"/>
  <c r="I7" i="24"/>
  <c r="H30" i="24"/>
  <c r="F43" i="24"/>
  <c r="I54" i="24"/>
  <c r="I34" i="24"/>
  <c r="I9" i="24"/>
  <c r="I46" i="24"/>
  <c r="I29" i="24"/>
  <c r="I32" i="24"/>
  <c r="I36" i="24"/>
  <c r="G25" i="24"/>
  <c r="G24" i="24" s="1"/>
  <c r="G6" i="24"/>
  <c r="G42" i="24"/>
  <c r="G30" i="24"/>
  <c r="G50" i="24"/>
  <c r="F52" i="24"/>
  <c r="F25" i="24"/>
  <c r="F42" i="24"/>
  <c r="F6" i="24" l="1"/>
  <c r="I42" i="24"/>
  <c r="I6" i="24"/>
  <c r="I50" i="24"/>
  <c r="H23" i="24"/>
  <c r="I30" i="24"/>
  <c r="G23" i="24"/>
  <c r="E35" i="24"/>
  <c r="I25" i="24"/>
  <c r="G5" i="24"/>
  <c r="I5" i="24" s="1"/>
  <c r="I24" i="24"/>
  <c r="D35" i="24"/>
  <c r="I23" i="24" l="1"/>
  <c r="F35" i="24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30" i="24" l="1"/>
  <c r="F30" i="24" s="1"/>
  <c r="E23" i="24" l="1"/>
  <c r="F23" i="24" s="1"/>
</calcChain>
</file>

<file path=xl/sharedStrings.xml><?xml version="1.0" encoding="utf-8"?>
<sst xmlns="http://schemas.openxmlformats.org/spreadsheetml/2006/main" count="255" uniqueCount="154">
  <si>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</si>
  <si>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</si>
  <si>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</si>
  <si>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</si>
  <si>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</si>
  <si>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</si>
  <si>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</si>
  <si>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</si>
  <si>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</si>
  <si>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</si>
  <si>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</si>
  <si>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</si>
  <si>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</si>
  <si>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</si>
  <si>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</si>
  <si>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</si>
  <si>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</si>
  <si>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</si>
  <si>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</si>
  <si>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</si>
  <si>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</si>
  <si>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</si>
  <si>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</si>
  <si>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</si>
  <si>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</si>
  <si>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</si>
  <si>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</si>
  <si>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</si>
  <si>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</si>
  <si>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</si>
  <si>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</si>
  <si>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</si>
  <si>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</si>
  <si>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</si>
  <si>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</si>
  <si>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</si>
  <si>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</si>
  <si>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</si>
  <si>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</si>
  <si>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</si>
  <si>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</si>
  <si>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</si>
  <si>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</si>
  <si>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</si>
  <si>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</si>
  <si>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</si>
  <si>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</si>
  <si>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</si>
  <si>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</si>
  <si>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</si>
  <si>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</si>
  <si>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</si>
  <si>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</si>
  <si>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</si>
  <si>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</si>
  <si>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</si>
  <si>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</si>
  <si>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</si>
  <si>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</si>
  <si>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</si>
  <si>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</si>
  <si>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</si>
  <si>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</si>
  <si>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</si>
  <si>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</si>
  <si>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</si>
  <si>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</si>
  <si>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</si>
  <si>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</si>
  <si>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</si>
  <si>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</si>
  <si>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</si>
  <si>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</si>
  <si>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</si>
  <si>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</si>
  <si>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</si>
  <si>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</si>
  <si>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</si>
  <si>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</si>
  <si>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</si>
  <si>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</si>
  <si>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</si>
  <si>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</si>
  <si>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</si>
  <si>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SKUPAJ A + B + C</t>
  </si>
  <si>
    <t>F</t>
  </si>
  <si>
    <t>Skupaj JFP = (D + E)</t>
  </si>
  <si>
    <t>G</t>
  </si>
  <si>
    <t>H</t>
  </si>
  <si>
    <t>I</t>
  </si>
  <si>
    <t>Ostalo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</si>
  <si>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</si>
  <si>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</si>
  <si>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</si>
  <si>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</si>
  <si>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</si>
  <si>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</si>
  <si>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</si>
  <si>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</si>
  <si>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</si>
  <si>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</si>
  <si>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</si>
  <si>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</si>
  <si>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</si>
  <si>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</si>
  <si>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</si>
  <si>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</si>
  <si>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</si>
  <si>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</si>
  <si>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</si>
  <si>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</si>
  <si>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</si>
  <si>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</si>
  <si>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</si>
  <si>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</si>
  <si>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</si>
  <si>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</si>
  <si>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</si>
  <si>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</si>
  <si>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</si>
  <si>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</si>
  <si>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</si>
  <si>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</si>
  <si>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</si>
  <si>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</si>
  <si>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</si>
  <si>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</si>
  <si>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3=1/2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</si>
  <si>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</si>
  <si>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FINANČNA UPRAVA RS</t>
  </si>
  <si>
    <t>Prihodki iz naslova izvršb, ki niso knjiženi v poslovnih knjigah FURS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</si>
  <si>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</si>
  <si>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</si>
  <si>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</si>
  <si>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</si>
  <si>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</si>
  <si>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</si>
  <si>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REALIZACIJA JANUAR -  DECEMBER 2016</t>
  </si>
  <si>
    <t>SKUPAJ vsi prihodki, ki jih pobira FURS (F+G+H)</t>
  </si>
  <si>
    <t>Vir: eDIS CDK - tabela STA in knjigovodski sistem CUKOD</t>
  </si>
  <si>
    <t xml:space="preserve">Opomba: točka G za eDIS CDK zajema podatke po izteku trimesečja za celotno kumulativno obdobje </t>
  </si>
  <si>
    <t>REALIZACIJA JANUAR -  DECEMBER 2017</t>
  </si>
  <si>
    <t>RAZLIKA MESEC 2017/2016</t>
  </si>
  <si>
    <t>indeks 2017/2016</t>
  </si>
  <si>
    <t xml:space="preserve"> REALIZACIJA   DECEMBER 2017</t>
  </si>
  <si>
    <t xml:space="preserve">REALIZACIJA  DECEMBER 2016 </t>
  </si>
  <si>
    <t>RAZLIKA OBDOBJE  2017/2016</t>
  </si>
  <si>
    <t xml:space="preserve"> REALIZACIJA    DECEMBER 2016 </t>
  </si>
  <si>
    <t>REALIZACIJA JANUAR -   DECEMBER 2016</t>
  </si>
  <si>
    <t xml:space="preserve"> REALIZACIJA     DECEMBER 2017 </t>
  </si>
  <si>
    <t xml:space="preserve">REALIZACIJA JANUAR -   DECEMBER 2017 </t>
  </si>
  <si>
    <t xml:space="preserve">Nerazporejeni in neidentificirani prihodki </t>
  </si>
  <si>
    <t>11.1.1.</t>
  </si>
  <si>
    <t>DRUGI NEDAVČNI PRIHODKI  (11.1.)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</si>
</sst>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S_I_T_-;\-* #,##0.00\ _S_I_T_-;_-* &quot;-&quot;??\ _S_I_T_-;_-@_-"/>
    <numFmt numFmtId="165" formatCode="d/\ m/\ yyyy;@"/>
    <numFmt numFmtId="166" formatCode="#,##0.0"/>
  </numFmts>
  <fonts count="5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3"/>
      <name val="Arial"/>
      <family val="2"/>
      <charset val="238"/>
    </font>
    <font>
      <sz val="13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i/>
      <sz val="11"/>
      <color rgb="FF000000"/>
      <name val="Arial"/>
      <family val="2"/>
      <charset val="238"/>
    </font>
    <font>
      <sz val="12"/>
      <name val="Arial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69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45" fillId="0" borderId="0"/>
    <xf numFmtId="0" fontId="4" fillId="0" borderId="0"/>
    <xf numFmtId="164" fontId="4" fillId="0" borderId="0" applyFont="0" applyFill="0" applyBorder="0" applyAlignment="0" applyProtection="0"/>
  </cellStyleXfs>
  <cellXfs count="183">
    <xf numFmtId="0" fontId="0" fillId="0" borderId="0" xfId="0"/>
    <xf numFmtId="3" fontId="0" fillId="0" borderId="0" xfId="0" applyNumberFormat="1"/>
    <xf numFmtId="3" fontId="21" fillId="0" borderId="0" xfId="0" applyNumberFormat="1" applyFont="1"/>
    <xf numFmtId="3" fontId="25" fillId="35" borderId="14" xfId="0" applyNumberFormat="1" applyFont="1" applyFill="1" applyBorder="1" applyAlignment="1">
      <alignment shrinkToFit="1"/>
    </xf>
    <xf numFmtId="0" fontId="25" fillId="35" borderId="26" xfId="28" applyFont="1" applyFill="1" applyBorder="1" applyAlignment="1">
      <alignment shrinkToFit="1"/>
    </xf>
    <xf numFmtId="0" fontId="25" fillId="35" borderId="22" xfId="28" applyFont="1" applyFill="1" applyBorder="1" applyAlignment="1">
      <alignment shrinkToFit="1"/>
    </xf>
    <xf numFmtId="0" fontId="25" fillId="35" borderId="22" xfId="28" applyFont="1" applyFill="1" applyBorder="1" applyAlignment="1">
      <alignment wrapText="1" shrinkToFit="1"/>
    </xf>
    <xf numFmtId="3" fontId="25" fillId="36" borderId="14" xfId="0" applyNumberFormat="1" applyFont="1" applyFill="1" applyBorder="1" applyAlignment="1">
      <alignment shrinkToFit="1"/>
    </xf>
    <xf numFmtId="3" fontId="3" fillId="36" borderId="14" xfId="0" applyNumberFormat="1" applyFont="1" applyFill="1" applyBorder="1" applyAlignment="1">
      <alignment shrinkToFit="1"/>
    </xf>
    <xf numFmtId="3" fontId="26" fillId="36" borderId="14" xfId="0" applyNumberFormat="1" applyFont="1" applyFill="1" applyBorder="1" applyAlignment="1">
      <alignment shrinkToFit="1"/>
    </xf>
    <xf numFmtId="3" fontId="25" fillId="36" borderId="15" xfId="0" applyNumberFormat="1" applyFont="1" applyFill="1" applyBorder="1" applyAlignment="1">
      <alignment shrinkToFit="1"/>
    </xf>
    <xf numFmtId="3" fontId="27" fillId="36" borderId="14" xfId="0" applyNumberFormat="1" applyFont="1" applyFill="1" applyBorder="1" applyAlignment="1">
      <alignment shrinkToFit="1"/>
    </xf>
    <xf numFmtId="3" fontId="25" fillId="36" borderId="16" xfId="0" applyNumberFormat="1" applyFont="1" applyFill="1" applyBorder="1" applyAlignment="1">
      <alignment shrinkToFit="1"/>
    </xf>
    <xf numFmtId="3" fontId="24" fillId="0" borderId="0" xfId="0" applyNumberFormat="1" applyFont="1" applyBorder="1"/>
    <xf numFmtId="0" fontId="23" fillId="0" borderId="0" xfId="0" applyNumberFormat="1" applyFont="1"/>
    <xf numFmtId="165" fontId="24" fillId="0" borderId="0" xfId="0" applyNumberFormat="1" applyFont="1" applyBorder="1"/>
    <xf numFmtId="3" fontId="30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0" fontId="3" fillId="0" borderId="0" xfId="0" applyFont="1"/>
    <xf numFmtId="3" fontId="31" fillId="0" borderId="0" xfId="44" applyNumberFormat="1" applyFont="1"/>
    <xf numFmtId="0" fontId="0" fillId="0" borderId="0" xfId="0" applyFill="1"/>
    <xf numFmtId="3" fontId="23" fillId="0" borderId="35" xfId="0" applyNumberFormat="1" applyFont="1" applyBorder="1" applyAlignment="1">
      <alignment horizontal="center" vertical="center" wrapText="1"/>
    </xf>
    <xf numFmtId="3" fontId="23" fillId="0" borderId="0" xfId="0" applyNumberFormat="1" applyFont="1" applyFill="1" applyBorder="1" applyAlignment="1">
      <alignment horizontal="center" wrapText="1"/>
    </xf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3" fontId="3" fillId="0" borderId="0" xfId="0" applyNumberFormat="1" applyFont="1"/>
    <xf numFmtId="3" fontId="3" fillId="0" borderId="0" xfId="0" applyNumberFormat="1" applyFont="1" applyBorder="1" applyAlignment="1">
      <alignment horizontal="center"/>
    </xf>
    <xf numFmtId="3" fontId="30" fillId="0" borderId="25" xfId="0" applyNumberFormat="1" applyFont="1" applyBorder="1"/>
    <xf numFmtId="3" fontId="25" fillId="0" borderId="22" xfId="0" applyNumberFormat="1" applyFont="1" applyBorder="1" applyAlignment="1">
      <alignment horizontal="center"/>
    </xf>
    <xf numFmtId="0" fontId="25" fillId="36" borderId="22" xfId="28" applyFont="1" applyFill="1" applyBorder="1" applyAlignment="1">
      <alignment shrinkToFit="1"/>
    </xf>
    <xf numFmtId="0" fontId="25" fillId="36" borderId="22" xfId="0" applyFont="1" applyFill="1" applyBorder="1" applyAlignment="1">
      <alignment shrinkToFit="1"/>
    </xf>
    <xf numFmtId="0" fontId="3" fillId="36" borderId="22" xfId="0" applyFont="1" applyFill="1" applyBorder="1" applyAlignment="1">
      <alignment shrinkToFit="1"/>
    </xf>
    <xf numFmtId="0" fontId="26" fillId="36" borderId="22" xfId="28" applyFont="1" applyFill="1" applyBorder="1" applyAlignment="1">
      <alignment shrinkToFit="1"/>
    </xf>
    <xf numFmtId="0" fontId="3" fillId="36" borderId="22" xfId="28" applyFont="1" applyFill="1" applyBorder="1" applyAlignment="1">
      <alignment shrinkToFit="1"/>
    </xf>
    <xf numFmtId="0" fontId="3" fillId="36" borderId="22" xfId="0" applyFont="1" applyFill="1" applyBorder="1" applyAlignment="1"/>
    <xf numFmtId="3" fontId="25" fillId="36" borderId="22" xfId="0" applyNumberFormat="1" applyFont="1" applyFill="1" applyBorder="1" applyAlignment="1">
      <alignment shrinkToFit="1"/>
    </xf>
    <xf numFmtId="49" fontId="28" fillId="36" borderId="22" xfId="0" applyNumberFormat="1" applyFont="1" applyFill="1" applyBorder="1" applyAlignment="1">
      <alignment horizontal="left" wrapText="1"/>
    </xf>
    <xf numFmtId="49" fontId="28" fillId="36" borderId="27" xfId="0" applyNumberFormat="1" applyFont="1" applyFill="1" applyBorder="1" applyAlignment="1">
      <alignment horizontal="left" wrapText="1"/>
    </xf>
    <xf numFmtId="0" fontId="22" fillId="36" borderId="22" xfId="28" applyFont="1" applyFill="1" applyBorder="1" applyAlignment="1">
      <alignment shrinkToFit="1"/>
    </xf>
    <xf numFmtId="0" fontId="25" fillId="36" borderId="30" xfId="0" applyFont="1" applyFill="1" applyBorder="1" applyAlignment="1" applyProtection="1">
      <alignment wrapText="1"/>
    </xf>
    <xf numFmtId="0" fontId="35" fillId="35" borderId="26" xfId="28" applyFont="1" applyFill="1" applyBorder="1" applyAlignment="1">
      <alignment wrapText="1" shrinkToFit="1"/>
    </xf>
    <xf numFmtId="0" fontId="25" fillId="36" borderId="28" xfId="28" applyFont="1" applyFill="1" applyBorder="1" applyAlignment="1">
      <alignment wrapText="1"/>
    </xf>
    <xf numFmtId="0" fontId="35" fillId="36" borderId="22" xfId="28" applyFont="1" applyFill="1" applyBorder="1" applyAlignment="1">
      <alignment wrapText="1" shrinkToFit="1"/>
    </xf>
    <xf numFmtId="3" fontId="37" fillId="35" borderId="21" xfId="0" applyNumberFormat="1" applyFont="1" applyFill="1" applyBorder="1" applyAlignment="1" applyProtection="1">
      <alignment horizontal="right"/>
    </xf>
    <xf numFmtId="0" fontId="38" fillId="35" borderId="29" xfId="28" applyFont="1" applyFill="1" applyBorder="1" applyAlignment="1">
      <alignment wrapText="1"/>
    </xf>
    <xf numFmtId="3" fontId="39" fillId="35" borderId="24" xfId="0" applyNumberFormat="1" applyFont="1" applyFill="1" applyBorder="1"/>
    <xf numFmtId="3" fontId="39" fillId="35" borderId="33" xfId="0" applyNumberFormat="1" applyFont="1" applyFill="1" applyBorder="1"/>
    <xf numFmtId="3" fontId="0" fillId="0" borderId="1" xfId="0" applyNumberFormat="1" applyBorder="1"/>
    <xf numFmtId="3" fontId="33" fillId="0" borderId="1" xfId="0" quotePrefix="1" applyNumberFormat="1" applyFont="1" applyFill="1" applyBorder="1"/>
    <xf numFmtId="3" fontId="33" fillId="0" borderId="1" xfId="0" applyNumberFormat="1" applyFont="1" applyFill="1" applyBorder="1"/>
    <xf numFmtId="166" fontId="33" fillId="0" borderId="1" xfId="0" applyNumberFormat="1" applyFont="1" applyFill="1" applyBorder="1" applyAlignment="1"/>
    <xf numFmtId="3" fontId="34" fillId="0" borderId="1" xfId="0" quotePrefix="1" applyNumberFormat="1" applyFont="1" applyFill="1" applyBorder="1"/>
    <xf numFmtId="166" fontId="34" fillId="0" borderId="1" xfId="0" applyNumberFormat="1" applyFont="1" applyFill="1" applyBorder="1" applyAlignment="1"/>
    <xf numFmtId="3" fontId="34" fillId="0" borderId="1" xfId="0" applyNumberFormat="1" applyFont="1" applyFill="1" applyBorder="1"/>
    <xf numFmtId="3" fontId="34" fillId="0" borderId="1" xfId="0" applyNumberFormat="1" applyFont="1" applyBorder="1"/>
    <xf numFmtId="166" fontId="34" fillId="0" borderId="1" xfId="0" applyNumberFormat="1" applyFont="1" applyBorder="1" applyAlignment="1"/>
    <xf numFmtId="3" fontId="33" fillId="0" borderId="1" xfId="0" applyNumberFormat="1" applyFont="1" applyBorder="1"/>
    <xf numFmtId="166" fontId="33" fillId="0" borderId="1" xfId="0" applyNumberFormat="1" applyFont="1" applyBorder="1" applyAlignment="1"/>
    <xf numFmtId="3" fontId="35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5" fillId="35" borderId="1" xfId="0" quotePrefix="1" applyNumberFormat="1" applyFont="1" applyFill="1" applyBorder="1"/>
    <xf numFmtId="0" fontId="32" fillId="0" borderId="0" xfId="0" applyFont="1"/>
    <xf numFmtId="3" fontId="30" fillId="34" borderId="1" xfId="0" applyNumberFormat="1" applyFont="1" applyFill="1" applyBorder="1"/>
    <xf numFmtId="3" fontId="23" fillId="34" borderId="1" xfId="0" applyNumberFormat="1" applyFont="1" applyFill="1" applyBorder="1" applyAlignment="1">
      <alignment horizontal="center" vertical="center" wrapText="1"/>
    </xf>
    <xf numFmtId="3" fontId="35" fillId="35" borderId="1" xfId="0" applyNumberFormat="1" applyFont="1" applyFill="1" applyBorder="1" applyAlignment="1">
      <alignment shrinkToFit="1"/>
    </xf>
    <xf numFmtId="0" fontId="35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4" fillId="36" borderId="1" xfId="0" applyNumberFormat="1" applyFont="1" applyFill="1" applyBorder="1" applyAlignment="1">
      <alignment shrinkToFit="1"/>
    </xf>
    <xf numFmtId="0" fontId="34" fillId="36" borderId="1" xfId="0" applyFont="1" applyFill="1" applyBorder="1" applyAlignment="1">
      <alignment shrinkToFit="1"/>
    </xf>
    <xf numFmtId="166" fontId="34" fillId="0" borderId="1" xfId="0" applyNumberFormat="1" applyFont="1" applyBorder="1"/>
    <xf numFmtId="3" fontId="33" fillId="36" borderId="1" xfId="0" applyNumberFormat="1" applyFont="1" applyFill="1" applyBorder="1" applyAlignment="1">
      <alignment shrinkToFit="1"/>
    </xf>
    <xf numFmtId="0" fontId="33" fillId="36" borderId="1" xfId="28" applyFont="1" applyFill="1" applyBorder="1" applyAlignment="1">
      <alignment shrinkToFit="1"/>
    </xf>
    <xf numFmtId="166" fontId="33" fillId="0" borderId="1" xfId="0" applyNumberFormat="1" applyFont="1" applyBorder="1"/>
    <xf numFmtId="0" fontId="34" fillId="36" borderId="1" xfId="0" applyFont="1" applyFill="1" applyBorder="1" applyAlignment="1">
      <alignment wrapText="1"/>
    </xf>
    <xf numFmtId="0" fontId="34" fillId="36" borderId="1" xfId="0" applyFont="1" applyFill="1" applyBorder="1" applyAlignment="1"/>
    <xf numFmtId="3" fontId="35" fillId="36" borderId="1" xfId="0" applyNumberFormat="1" applyFont="1" applyFill="1" applyBorder="1" applyAlignment="1">
      <alignment shrinkToFit="1"/>
    </xf>
    <xf numFmtId="0" fontId="35" fillId="36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5" fillId="35" borderId="1" xfId="28" applyFont="1" applyFill="1" applyBorder="1" applyAlignment="1">
      <alignment wrapText="1" shrinkToFit="1"/>
    </xf>
    <xf numFmtId="166" fontId="35" fillId="35" borderId="1" xfId="0" quotePrefix="1" applyNumberFormat="1" applyFont="1" applyFill="1" applyBorder="1" applyAlignment="1"/>
    <xf numFmtId="166" fontId="35" fillId="35" borderId="1" xfId="0" applyNumberFormat="1" applyFont="1" applyFill="1" applyBorder="1"/>
    <xf numFmtId="166" fontId="33" fillId="0" borderId="1" xfId="0" applyNumberFormat="1" applyFont="1" applyFill="1" applyBorder="1"/>
    <xf numFmtId="0" fontId="33" fillId="36" borderId="1" xfId="28" applyFont="1" applyFill="1" applyBorder="1" applyAlignment="1">
      <alignment wrapText="1" shrinkToFit="1"/>
    </xf>
    <xf numFmtId="166" fontId="33" fillId="0" borderId="1" xfId="0" quotePrefix="1" applyNumberFormat="1" applyFont="1" applyFill="1" applyBorder="1"/>
    <xf numFmtId="3" fontId="42" fillId="36" borderId="1" xfId="0" applyNumberFormat="1" applyFont="1" applyFill="1" applyBorder="1" applyAlignment="1">
      <alignment shrinkToFit="1"/>
    </xf>
    <xf numFmtId="0" fontId="33" fillId="36" borderId="1" xfId="28" applyFont="1" applyFill="1" applyBorder="1" applyAlignment="1">
      <alignment vertical="center" wrapText="1" shrinkToFit="1"/>
    </xf>
    <xf numFmtId="3" fontId="41" fillId="36" borderId="1" xfId="0" applyNumberFormat="1" applyFont="1" applyFill="1" applyBorder="1" applyAlignment="1">
      <alignment shrinkToFit="1"/>
    </xf>
    <xf numFmtId="49" fontId="44" fillId="36" borderId="1" xfId="0" applyNumberFormat="1" applyFont="1" applyFill="1" applyBorder="1" applyAlignment="1">
      <alignment horizontal="left" wrapText="1"/>
    </xf>
    <xf numFmtId="166" fontId="34" fillId="0" borderId="1" xfId="0" applyNumberFormat="1" applyFont="1" applyFill="1" applyBorder="1"/>
    <xf numFmtId="49" fontId="43" fillId="36" borderId="1" xfId="0" applyNumberFormat="1" applyFont="1" applyFill="1" applyBorder="1" applyAlignment="1">
      <alignment horizontal="left" wrapText="1"/>
    </xf>
    <xf numFmtId="0" fontId="34" fillId="36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3" fillId="35" borderId="1" xfId="0" applyNumberFormat="1" applyFont="1" applyFill="1" applyBorder="1" applyAlignment="1">
      <alignment shrinkToFit="1"/>
    </xf>
    <xf numFmtId="0" fontId="3" fillId="36" borderId="22" xfId="0" applyFont="1" applyFill="1" applyBorder="1" applyAlignment="1">
      <alignment wrapText="1"/>
    </xf>
    <xf numFmtId="3" fontId="24" fillId="0" borderId="0" xfId="0" applyNumberFormat="1" applyFont="1" applyFill="1" applyBorder="1"/>
    <xf numFmtId="0" fontId="41" fillId="36" borderId="1" xfId="28" applyFont="1" applyFill="1" applyBorder="1" applyAlignment="1">
      <alignment shrinkToFit="1"/>
    </xf>
    <xf numFmtId="166" fontId="34" fillId="0" borderId="1" xfId="0" quotePrefix="1" applyNumberFormat="1" applyFont="1" applyFill="1" applyBorder="1"/>
    <xf numFmtId="49" fontId="46" fillId="36" borderId="1" xfId="0" applyNumberFormat="1" applyFont="1" applyFill="1" applyBorder="1" applyAlignment="1">
      <alignment horizontal="left" wrapText="1"/>
    </xf>
    <xf numFmtId="0" fontId="47" fillId="36" borderId="1" xfId="28" applyFont="1" applyFill="1" applyBorder="1" applyAlignment="1">
      <alignment wrapText="1" shrinkToFit="1"/>
    </xf>
    <xf numFmtId="3" fontId="37" fillId="34" borderId="14" xfId="0" applyNumberFormat="1" applyFont="1" applyFill="1" applyBorder="1" applyAlignment="1">
      <alignment horizontal="right" shrinkToFit="1"/>
    </xf>
    <xf numFmtId="3" fontId="37" fillId="34" borderId="21" xfId="0" applyNumberFormat="1" applyFont="1" applyFill="1" applyBorder="1" applyAlignment="1">
      <alignment horizontal="right" shrinkToFit="1"/>
    </xf>
    <xf numFmtId="3" fontId="37" fillId="36" borderId="16" xfId="0" applyNumberFormat="1" applyFont="1" applyFill="1" applyBorder="1" applyAlignment="1" applyProtection="1">
      <alignment horizontal="right"/>
    </xf>
    <xf numFmtId="0" fontId="37" fillId="36" borderId="16" xfId="45" applyFont="1" applyFill="1" applyBorder="1" applyAlignment="1" applyProtection="1">
      <alignment horizontal="right"/>
    </xf>
    <xf numFmtId="3" fontId="37" fillId="36" borderId="18" xfId="0" applyNumberFormat="1" applyFont="1" applyFill="1" applyBorder="1" applyAlignment="1" applyProtection="1">
      <alignment horizontal="right"/>
    </xf>
    <xf numFmtId="3" fontId="37" fillId="34" borderId="21" xfId="0" applyNumberFormat="1" applyFont="1" applyFill="1" applyBorder="1" applyAlignment="1" applyProtection="1">
      <alignment horizontal="right"/>
    </xf>
    <xf numFmtId="0" fontId="37" fillId="34" borderId="22" xfId="28" applyFont="1" applyFill="1" applyBorder="1" applyAlignment="1">
      <alignment shrinkToFit="1"/>
    </xf>
    <xf numFmtId="49" fontId="48" fillId="36" borderId="27" xfId="0" applyNumberFormat="1" applyFont="1" applyFill="1" applyBorder="1" applyAlignment="1">
      <alignment horizontal="left" wrapText="1"/>
    </xf>
    <xf numFmtId="0" fontId="37" fillId="34" borderId="29" xfId="28" applyFont="1" applyFill="1" applyBorder="1" applyAlignment="1">
      <alignment shrinkToFit="1"/>
    </xf>
    <xf numFmtId="0" fontId="37" fillId="34" borderId="29" xfId="28" applyFont="1" applyFill="1" applyBorder="1" applyAlignment="1">
      <alignment wrapText="1"/>
    </xf>
    <xf numFmtId="3" fontId="39" fillId="34" borderId="24" xfId="0" applyNumberFormat="1" applyFont="1" applyFill="1" applyBorder="1"/>
    <xf numFmtId="3" fontId="39" fillId="34" borderId="33" xfId="0" applyNumberFormat="1" applyFont="1" applyFill="1" applyBorder="1"/>
    <xf numFmtId="0" fontId="0" fillId="0" borderId="0" xfId="0" applyAlignment="1">
      <alignment horizontal="center"/>
    </xf>
    <xf numFmtId="3" fontId="29" fillId="0" borderId="0" xfId="0" applyNumberFormat="1" applyFont="1" applyBorder="1" applyAlignment="1">
      <alignment horizontal="right"/>
    </xf>
    <xf numFmtId="3" fontId="37" fillId="35" borderId="12" xfId="0" applyNumberFormat="1" applyFont="1" applyFill="1" applyBorder="1"/>
    <xf numFmtId="3" fontId="37" fillId="35" borderId="1" xfId="0" applyNumberFormat="1" applyFont="1" applyFill="1" applyBorder="1"/>
    <xf numFmtId="166" fontId="49" fillId="35" borderId="36" xfId="0" applyNumberFormat="1" applyFont="1" applyFill="1" applyBorder="1" applyAlignment="1"/>
    <xf numFmtId="166" fontId="49" fillId="35" borderId="22" xfId="0" applyNumberFormat="1" applyFont="1" applyFill="1" applyBorder="1"/>
    <xf numFmtId="3" fontId="37" fillId="0" borderId="12" xfId="0" applyNumberFormat="1" applyFont="1" applyBorder="1"/>
    <xf numFmtId="3" fontId="37" fillId="0" borderId="1" xfId="0" applyNumberFormat="1" applyFont="1" applyBorder="1"/>
    <xf numFmtId="166" fontId="49" fillId="0" borderId="36" xfId="0" applyNumberFormat="1" applyFont="1" applyBorder="1" applyAlignment="1"/>
    <xf numFmtId="3" fontId="37" fillId="0" borderId="12" xfId="0" applyNumberFormat="1" applyFont="1" applyFill="1" applyBorder="1"/>
    <xf numFmtId="166" fontId="49" fillId="0" borderId="22" xfId="0" applyNumberFormat="1" applyFont="1" applyBorder="1"/>
    <xf numFmtId="3" fontId="49" fillId="0" borderId="12" xfId="0" applyNumberFormat="1" applyFont="1" applyBorder="1"/>
    <xf numFmtId="3" fontId="49" fillId="0" borderId="1" xfId="0" applyNumberFormat="1" applyFont="1" applyBorder="1"/>
    <xf numFmtId="3" fontId="49" fillId="0" borderId="12" xfId="0" applyNumberFormat="1" applyFont="1" applyFill="1" applyBorder="1"/>
    <xf numFmtId="3" fontId="37" fillId="0" borderId="1" xfId="0" applyNumberFormat="1" applyFont="1" applyFill="1" applyBorder="1"/>
    <xf numFmtId="166" fontId="49" fillId="0" borderId="40" xfId="0" applyNumberFormat="1" applyFont="1" applyFill="1" applyBorder="1" applyAlignment="1"/>
    <xf numFmtId="166" fontId="49" fillId="0" borderId="27" xfId="0" applyNumberFormat="1" applyFont="1" applyFill="1" applyBorder="1"/>
    <xf numFmtId="3" fontId="37" fillId="0" borderId="12" xfId="0" quotePrefix="1" applyNumberFormat="1" applyFont="1" applyFill="1" applyBorder="1"/>
    <xf numFmtId="3" fontId="37" fillId="0" borderId="1" xfId="0" quotePrefix="1" applyNumberFormat="1" applyFont="1" applyFill="1" applyBorder="1"/>
    <xf numFmtId="166" fontId="49" fillId="0" borderId="36" xfId="0" quotePrefix="1" applyNumberFormat="1" applyFont="1" applyFill="1" applyBorder="1" applyAlignment="1"/>
    <xf numFmtId="166" fontId="49" fillId="0" borderId="22" xfId="0" quotePrefix="1" applyNumberFormat="1" applyFont="1" applyFill="1" applyBorder="1"/>
    <xf numFmtId="3" fontId="49" fillId="0" borderId="12" xfId="0" quotePrefix="1" applyNumberFormat="1" applyFont="1" applyFill="1" applyBorder="1"/>
    <xf numFmtId="3" fontId="49" fillId="0" borderId="1" xfId="0" quotePrefix="1" applyNumberFormat="1" applyFont="1" applyFill="1" applyBorder="1"/>
    <xf numFmtId="166" fontId="49" fillId="0" borderId="36" xfId="0" applyNumberFormat="1" applyFont="1" applyFill="1" applyBorder="1" applyAlignment="1"/>
    <xf numFmtId="166" fontId="49" fillId="0" borderId="22" xfId="0" applyNumberFormat="1" applyFont="1" applyFill="1" applyBorder="1"/>
    <xf numFmtId="3" fontId="49" fillId="0" borderId="1" xfId="0" applyNumberFormat="1" applyFont="1" applyFill="1" applyBorder="1"/>
    <xf numFmtId="3" fontId="49" fillId="35" borderId="12" xfId="0" applyNumberFormat="1" applyFont="1" applyFill="1" applyBorder="1"/>
    <xf numFmtId="3" fontId="49" fillId="35" borderId="1" xfId="0" applyNumberFormat="1" applyFont="1" applyFill="1" applyBorder="1"/>
    <xf numFmtId="166" fontId="49" fillId="35" borderId="40" xfId="0" applyNumberFormat="1" applyFont="1" applyFill="1" applyBorder="1" applyAlignment="1"/>
    <xf numFmtId="166" fontId="49" fillId="0" borderId="22" xfId="0" applyNumberFormat="1" applyFont="1" applyFill="1" applyBorder="1" applyAlignment="1">
      <alignment horizontal="right"/>
    </xf>
    <xf numFmtId="166" fontId="49" fillId="35" borderId="27" xfId="0" applyNumberFormat="1" applyFont="1" applyFill="1" applyBorder="1"/>
    <xf numFmtId="3" fontId="49" fillId="0" borderId="32" xfId="0" applyNumberFormat="1" applyFont="1" applyBorder="1"/>
    <xf numFmtId="166" fontId="49" fillId="0" borderId="26" xfId="0" applyNumberFormat="1" applyFont="1" applyFill="1" applyBorder="1"/>
    <xf numFmtId="3" fontId="37" fillId="35" borderId="11" xfId="0" applyNumberFormat="1" applyFont="1" applyFill="1" applyBorder="1"/>
    <xf numFmtId="3" fontId="49" fillId="0" borderId="19" xfId="0" applyNumberFormat="1" applyFont="1" applyFill="1" applyBorder="1"/>
    <xf numFmtId="3" fontId="49" fillId="0" borderId="32" xfId="0" applyNumberFormat="1" applyFont="1" applyFill="1" applyBorder="1"/>
    <xf numFmtId="166" fontId="49" fillId="0" borderId="37" xfId="0" applyNumberFormat="1" applyFont="1" applyFill="1" applyBorder="1" applyAlignment="1"/>
    <xf numFmtId="166" fontId="49" fillId="0" borderId="28" xfId="0" applyNumberFormat="1" applyFont="1" applyFill="1" applyBorder="1"/>
    <xf numFmtId="3" fontId="49" fillId="0" borderId="17" xfId="0" applyNumberFormat="1" applyFont="1" applyFill="1" applyBorder="1"/>
    <xf numFmtId="3" fontId="49" fillId="0" borderId="23" xfId="0" applyNumberFormat="1" applyFont="1" applyFill="1" applyBorder="1"/>
    <xf numFmtId="166" fontId="49" fillId="0" borderId="39" xfId="0" applyNumberFormat="1" applyFont="1" applyFill="1" applyBorder="1" applyAlignment="1"/>
    <xf numFmtId="166" fontId="49" fillId="0" borderId="30" xfId="0" applyNumberFormat="1" applyFont="1" applyFill="1" applyBorder="1"/>
    <xf numFmtId="166" fontId="49" fillId="0" borderId="37" xfId="0" applyNumberFormat="1" applyFont="1" applyFill="1" applyBorder="1" applyAlignment="1">
      <alignment horizontal="right"/>
    </xf>
    <xf numFmtId="166" fontId="49" fillId="0" borderId="28" xfId="0" applyNumberFormat="1" applyFont="1" applyFill="1" applyBorder="1" applyAlignment="1">
      <alignment horizontal="right"/>
    </xf>
    <xf numFmtId="3" fontId="39" fillId="34" borderId="12" xfId="0" applyNumberFormat="1" applyFont="1" applyFill="1" applyBorder="1" applyAlignment="1">
      <alignment horizontal="right"/>
    </xf>
    <xf numFmtId="3" fontId="39" fillId="34" borderId="1" xfId="0" applyNumberFormat="1" applyFont="1" applyFill="1" applyBorder="1" applyAlignment="1">
      <alignment horizontal="right"/>
    </xf>
    <xf numFmtId="166" fontId="40" fillId="34" borderId="36" xfId="0" applyNumberFormat="1" applyFont="1" applyFill="1" applyBorder="1" applyAlignment="1"/>
    <xf numFmtId="166" fontId="40" fillId="34" borderId="22" xfId="0" applyNumberFormat="1" applyFont="1" applyFill="1" applyBorder="1" applyAlignment="1">
      <alignment horizontal="right"/>
    </xf>
    <xf numFmtId="3" fontId="39" fillId="34" borderId="12" xfId="0" applyNumberFormat="1" applyFont="1" applyFill="1" applyBorder="1"/>
    <xf numFmtId="3" fontId="39" fillId="34" borderId="1" xfId="0" applyNumberFormat="1" applyFont="1" applyFill="1" applyBorder="1"/>
    <xf numFmtId="166" fontId="40" fillId="34" borderId="40" xfId="0" applyNumberFormat="1" applyFont="1" applyFill="1" applyBorder="1" applyAlignment="1"/>
    <xf numFmtId="3" fontId="39" fillId="34" borderId="11" xfId="0" applyNumberFormat="1" applyFont="1" applyFill="1" applyBorder="1"/>
    <xf numFmtId="166" fontId="40" fillId="34" borderId="27" xfId="0" applyNumberFormat="1" applyFont="1" applyFill="1" applyBorder="1"/>
    <xf numFmtId="3" fontId="22" fillId="0" borderId="34" xfId="0" applyNumberFormat="1" applyFont="1" applyBorder="1" applyAlignment="1">
      <alignment horizontal="center" wrapText="1"/>
    </xf>
    <xf numFmtId="3" fontId="22" fillId="0" borderId="20" xfId="0" applyNumberFormat="1" applyFont="1" applyBorder="1" applyAlignment="1">
      <alignment horizontal="center" wrapText="1"/>
    </xf>
    <xf numFmtId="166" fontId="40" fillId="34" borderId="22" xfId="0" applyNumberFormat="1" applyFont="1" applyFill="1" applyBorder="1"/>
    <xf numFmtId="166" fontId="40" fillId="34" borderId="38" xfId="0" applyNumberFormat="1" applyFont="1" applyFill="1" applyBorder="1" applyAlignment="1"/>
    <xf numFmtId="166" fontId="40" fillId="34" borderId="29" xfId="0" applyNumberFormat="1" applyFont="1" applyFill="1" applyBorder="1"/>
    <xf numFmtId="166" fontId="40" fillId="35" borderId="38" xfId="0" applyNumberFormat="1" applyFont="1" applyFill="1" applyBorder="1" applyAlignment="1"/>
    <xf numFmtId="166" fontId="40" fillId="35" borderId="29" xfId="0" applyNumberFormat="1" applyFont="1" applyFill="1" applyBorder="1"/>
    <xf numFmtId="3" fontId="37" fillId="0" borderId="17" xfId="0" applyNumberFormat="1" applyFont="1" applyFill="1" applyBorder="1"/>
    <xf numFmtId="3" fontId="37" fillId="0" borderId="23" xfId="0" applyNumberFormat="1" applyFont="1" applyFill="1" applyBorder="1"/>
    <xf numFmtId="3" fontId="49" fillId="0" borderId="19" xfId="0" applyNumberFormat="1" applyFont="1" applyFill="1" applyBorder="1" applyAlignment="1">
      <alignment horizontal="right"/>
    </xf>
    <xf numFmtId="3" fontId="49" fillId="0" borderId="32" xfId="0" applyNumberFormat="1" applyFont="1" applyFill="1" applyBorder="1" applyAlignment="1">
      <alignment horizontal="right"/>
    </xf>
    <xf numFmtId="3" fontId="37" fillId="0" borderId="32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29" fillId="0" borderId="31" xfId="0" applyNumberFormat="1" applyFont="1" applyBorder="1" applyAlignment="1">
      <alignment horizontal="right"/>
    </xf>
  </cellXfs>
  <cellStyles count="697">
    <cellStyle name="20 % – Poudarek1" xfId="1" builtinId="30" customBuiltin="1"/>
    <cellStyle name="20 % – Poudarek1 2" xfId="266"/>
    <cellStyle name="20 % – Poudarek1 2 2" xfId="542"/>
    <cellStyle name="20 % – Poudarek1 3" xfId="358"/>
    <cellStyle name="20 % – Poudarek1 3 2" xfId="634"/>
    <cellStyle name="20 % – Poudarek1 4" xfId="450"/>
    <cellStyle name="20 % – Poudarek2" xfId="2" builtinId="34" customBuiltin="1"/>
    <cellStyle name="20 % – Poudarek2 2" xfId="268"/>
    <cellStyle name="20 % – Poudarek2 2 2" xfId="544"/>
    <cellStyle name="20 % – Poudarek2 3" xfId="360"/>
    <cellStyle name="20 % – Poudarek2 3 2" xfId="636"/>
    <cellStyle name="20 % – Poudarek2 4" xfId="452"/>
    <cellStyle name="20 % – Poudarek3" xfId="3" builtinId="38" customBuiltin="1"/>
    <cellStyle name="20 % – Poudarek3 2" xfId="270"/>
    <cellStyle name="20 % – Poudarek3 2 2" xfId="546"/>
    <cellStyle name="20 % – Poudarek3 3" xfId="362"/>
    <cellStyle name="20 % – Poudarek3 3 2" xfId="638"/>
    <cellStyle name="20 % – Poudarek3 4" xfId="454"/>
    <cellStyle name="20 % – Poudarek4" xfId="4" builtinId="42" customBuiltin="1"/>
    <cellStyle name="20 % – Poudarek4 2" xfId="272"/>
    <cellStyle name="20 % – Poudarek4 2 2" xfId="548"/>
    <cellStyle name="20 % – Poudarek4 3" xfId="364"/>
    <cellStyle name="20 % – Poudarek4 3 2" xfId="640"/>
    <cellStyle name="20 % – Poudarek4 4" xfId="456"/>
    <cellStyle name="20 % – Poudarek5" xfId="5" builtinId="46" customBuiltin="1"/>
    <cellStyle name="20 % – Poudarek5 2" xfId="274"/>
    <cellStyle name="20 % – Poudarek5 2 2" xfId="550"/>
    <cellStyle name="20 % – Poudarek5 3" xfId="366"/>
    <cellStyle name="20 % – Poudarek5 3 2" xfId="642"/>
    <cellStyle name="20 % – Poudarek5 4" xfId="458"/>
    <cellStyle name="20 % – Poudarek6" xfId="6" builtinId="50" customBuiltin="1"/>
    <cellStyle name="20 % – Poudarek6 2" xfId="276"/>
    <cellStyle name="20 % – Poudarek6 2 2" xfId="552"/>
    <cellStyle name="20 % – Poudarek6 3" xfId="368"/>
    <cellStyle name="20 % – Poudarek6 3 2" xfId="644"/>
    <cellStyle name="20 % – Poudarek6 4" xfId="460"/>
    <cellStyle name="40 % – Poudarek1" xfId="7" builtinId="31" customBuiltin="1"/>
    <cellStyle name="40 % – Poudarek1 2" xfId="267"/>
    <cellStyle name="40 % – Poudarek1 2 2" xfId="543"/>
    <cellStyle name="40 % – Poudarek1 3" xfId="359"/>
    <cellStyle name="40 % – Poudarek1 3 2" xfId="635"/>
    <cellStyle name="40 % – Poudarek1 4" xfId="451"/>
    <cellStyle name="40 % – Poudarek2" xfId="8" builtinId="35" customBuiltin="1"/>
    <cellStyle name="40 % – Poudarek2 2" xfId="269"/>
    <cellStyle name="40 % – Poudarek2 2 2" xfId="545"/>
    <cellStyle name="40 % – Poudarek2 3" xfId="361"/>
    <cellStyle name="40 % – Poudarek2 3 2" xfId="637"/>
    <cellStyle name="40 % – Poudarek2 4" xfId="453"/>
    <cellStyle name="40 % – Poudarek3" xfId="9" builtinId="39" customBuiltin="1"/>
    <cellStyle name="40 % – Poudarek3 2" xfId="271"/>
    <cellStyle name="40 % – Poudarek3 2 2" xfId="547"/>
    <cellStyle name="40 % – Poudarek3 3" xfId="363"/>
    <cellStyle name="40 % – Poudarek3 3 2" xfId="639"/>
    <cellStyle name="40 % – Poudarek3 4" xfId="455"/>
    <cellStyle name="40 % – Poudarek4" xfId="10" builtinId="43" customBuiltin="1"/>
    <cellStyle name="40 % – Poudarek4 2" xfId="273"/>
    <cellStyle name="40 % – Poudarek4 2 2" xfId="549"/>
    <cellStyle name="40 % – Poudarek4 3" xfId="365"/>
    <cellStyle name="40 % – Poudarek4 3 2" xfId="641"/>
    <cellStyle name="40 % – Poudarek4 4" xfId="457"/>
    <cellStyle name="40 % – Poudarek5" xfId="11" builtinId="47" customBuiltin="1"/>
    <cellStyle name="40 % – Poudarek5 2" xfId="275"/>
    <cellStyle name="40 % – Poudarek5 2 2" xfId="551"/>
    <cellStyle name="40 % – Poudarek5 3" xfId="367"/>
    <cellStyle name="40 % – Poudarek5 3 2" xfId="643"/>
    <cellStyle name="40 % – Poudarek5 4" xfId="459"/>
    <cellStyle name="40 % – Poudarek6" xfId="12" builtinId="51" customBuiltin="1"/>
    <cellStyle name="40 % – Poudarek6 2" xfId="277"/>
    <cellStyle name="40 % – Poudarek6 2 2" xfId="553"/>
    <cellStyle name="40 % – Poudarek6 3" xfId="369"/>
    <cellStyle name="40 % – Poudarek6 3 2" xfId="645"/>
    <cellStyle name="40 % – Poudarek6 4" xfId="461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6"/>
    <cellStyle name="Comma0" xfId="52"/>
    <cellStyle name="Comma0 10" xfId="108"/>
    <cellStyle name="Comma0 11" xfId="153"/>
    <cellStyle name="Comma0 12" xfId="154"/>
    <cellStyle name="Comma0 13" xfId="155"/>
    <cellStyle name="Comma0 14" xfId="156"/>
    <cellStyle name="Comma0 15" xfId="157"/>
    <cellStyle name="Comma0 16" xfId="158"/>
    <cellStyle name="Comma0 2" xfId="57"/>
    <cellStyle name="Comma0 3" xfId="58"/>
    <cellStyle name="Comma0 4" xfId="59"/>
    <cellStyle name="Comma0 5" xfId="60"/>
    <cellStyle name="Comma0 6" xfId="61"/>
    <cellStyle name="Comma0 7" xfId="62"/>
    <cellStyle name="Comma0 8" xfId="63"/>
    <cellStyle name="Comma0 9" xfId="64"/>
    <cellStyle name="Dobro" xfId="19" builtinId="26" customBuiltin="1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6"/>
    <cellStyle name="Navadno 10 2 2" xfId="316"/>
    <cellStyle name="Navadno 10 2 2 2" xfId="592"/>
    <cellStyle name="Navadno 10 2 3" xfId="408"/>
    <cellStyle name="Navadno 10 2 3 2" xfId="684"/>
    <cellStyle name="Navadno 10 2 4" xfId="500"/>
    <cellStyle name="Navadno 10 3" xfId="278"/>
    <cellStyle name="Navadno 10 3 2" xfId="554"/>
    <cellStyle name="Navadno 10 4" xfId="370"/>
    <cellStyle name="Navadno 10 4 2" xfId="646"/>
    <cellStyle name="Navadno 10 5" xfId="462"/>
    <cellStyle name="Navadno 11" xfId="224"/>
    <cellStyle name="Navadno 11 2" xfId="318"/>
    <cellStyle name="Navadno 11 2 2" xfId="594"/>
    <cellStyle name="Navadno 11 3" xfId="410"/>
    <cellStyle name="Navadno 11 3 2" xfId="686"/>
    <cellStyle name="Navadno 11 4" xfId="502"/>
    <cellStyle name="Navadno 12" xfId="50"/>
    <cellStyle name="Navadno 13" xfId="225"/>
    <cellStyle name="Navadno 13 2" xfId="319"/>
    <cellStyle name="Navadno 13 2 2" xfId="595"/>
    <cellStyle name="Navadno 13 3" xfId="411"/>
    <cellStyle name="Navadno 13 3 2" xfId="687"/>
    <cellStyle name="Navadno 13 4" xfId="503"/>
    <cellStyle name="Navadno 14" xfId="219"/>
    <cellStyle name="Navadno 15" xfId="227"/>
    <cellStyle name="Navadno 15 2" xfId="320"/>
    <cellStyle name="Navadno 15 2 2" xfId="596"/>
    <cellStyle name="Navadno 15 3" xfId="412"/>
    <cellStyle name="Navadno 15 3 2" xfId="688"/>
    <cellStyle name="Navadno 15 4" xfId="504"/>
    <cellStyle name="Navadno 16" xfId="230"/>
    <cellStyle name="Navadno 16 2" xfId="321"/>
    <cellStyle name="Navadno 16 2 2" xfId="597"/>
    <cellStyle name="Navadno 16 3" xfId="413"/>
    <cellStyle name="Navadno 16 3 2" xfId="689"/>
    <cellStyle name="Navadno 16 4" xfId="505"/>
    <cellStyle name="Navadno 17" xfId="49"/>
    <cellStyle name="Navadno 17 2" xfId="322"/>
    <cellStyle name="Navadno 17 2 2" xfId="598"/>
    <cellStyle name="Navadno 17 3" xfId="414"/>
    <cellStyle name="Navadno 17 3 2" xfId="690"/>
    <cellStyle name="Navadno 17 4" xfId="506"/>
    <cellStyle name="Navadno 18" xfId="691"/>
    <cellStyle name="Navadno 19" xfId="693"/>
    <cellStyle name="Navadno 2" xfId="45"/>
    <cellStyle name="Navadno 2 10" xfId="65"/>
    <cellStyle name="Navadno 2 11" xfId="203"/>
    <cellStyle name="Navadno 2 12" xfId="218"/>
    <cellStyle name="Navadno 2 13" xfId="217"/>
    <cellStyle name="Navadno 2 14" xfId="220"/>
    <cellStyle name="Navadno 2 15" xfId="226"/>
    <cellStyle name="Navadno 2 16" xfId="228"/>
    <cellStyle name="Navadno 2 17" xfId="229"/>
    <cellStyle name="Navadno 2 2" xfId="26"/>
    <cellStyle name="Navadno 2 2 10" xfId="161"/>
    <cellStyle name="Navadno 2 2 10 2" xfId="204"/>
    <cellStyle name="Navadno 2 2 11" xfId="222"/>
    <cellStyle name="Navadno 2 2 12" xfId="221"/>
    <cellStyle name="Navadno 2 2 13" xfId="223"/>
    <cellStyle name="Navadno 2 2 2" xfId="66"/>
    <cellStyle name="Navadno 2 2 2 10" xfId="216"/>
    <cellStyle name="Navadno 2 2 2 2" xfId="67"/>
    <cellStyle name="Navadno 2 2 2 2 2" xfId="68"/>
    <cellStyle name="Navadno 2 2 2 2 2 2" xfId="166"/>
    <cellStyle name="Navadno 2 2 2 2 2 2 2" xfId="167"/>
    <cellStyle name="Navadno 2 2 2 2 2 3" xfId="205"/>
    <cellStyle name="Navadno 2 2 2 2 2 4" xfId="213"/>
    <cellStyle name="Navadno 2 2 2 2 2 5" xfId="210"/>
    <cellStyle name="Navadno 2 2 2 2 2 6" xfId="211"/>
    <cellStyle name="Navadno 2 2 2 2 3" xfId="69"/>
    <cellStyle name="Navadno 2 2 2 2 4" xfId="70"/>
    <cellStyle name="Navadno 2 2 2 2 5" xfId="71"/>
    <cellStyle name="Navadno 2 2 2 2 6" xfId="165"/>
    <cellStyle name="Navadno 2 2 2 2 6 2" xfId="201"/>
    <cellStyle name="Navadno 2 2 2 2 7" xfId="214"/>
    <cellStyle name="Navadno 2 2 2 2 8" xfId="209"/>
    <cellStyle name="Navadno 2 2 2 2 9" xfId="212"/>
    <cellStyle name="Navadno 2 2 2 3" xfId="72"/>
    <cellStyle name="Navadno 2 2 2 4" xfId="73"/>
    <cellStyle name="Navadno 2 2 2 5" xfId="74"/>
    <cellStyle name="Navadno 2 2 2 6" xfId="75"/>
    <cellStyle name="Navadno 2 2 2 7" xfId="164"/>
    <cellStyle name="Navadno 2 2 2 7 2" xfId="202"/>
    <cellStyle name="Navadno 2 2 2 8" xfId="215"/>
    <cellStyle name="Navadno 2 2 2 9" xfId="208"/>
    <cellStyle name="Navadno 2 2 3" xfId="76"/>
    <cellStyle name="Navadno 2 2 4" xfId="77"/>
    <cellStyle name="Navadno 2 2 5" xfId="78"/>
    <cellStyle name="Navadno 2 2 6" xfId="79"/>
    <cellStyle name="Navadno 2 2 6 2" xfId="80"/>
    <cellStyle name="Navadno 2 2 6 3" xfId="81"/>
    <cellStyle name="Navadno 2 2 6 4" xfId="82"/>
    <cellStyle name="Navadno 2 2 6 5" xfId="83"/>
    <cellStyle name="Navadno 2 2 7" xfId="84"/>
    <cellStyle name="Navadno 2 2 8" xfId="85"/>
    <cellStyle name="Navadno 2 2 9" xfId="86"/>
    <cellStyle name="Navadno 2 3" xfId="55"/>
    <cellStyle name="Navadno 2 3 2" xfId="87"/>
    <cellStyle name="Navadno 2 3 3" xfId="137"/>
    <cellStyle name="Navadno 2 3 4" xfId="138"/>
    <cellStyle name="Navadno 2 3 5" xfId="136"/>
    <cellStyle name="Navadno 2 3 6" xfId="139"/>
    <cellStyle name="Navadno 2 3 7" xfId="135"/>
    <cellStyle name="Navadno 2 3 8" xfId="140"/>
    <cellStyle name="Navadno 2 3 9" xfId="134"/>
    <cellStyle name="Navadno 2 4" xfId="88"/>
    <cellStyle name="Navadno 2 4 2" xfId="89"/>
    <cellStyle name="Navadno 2 4 2 2" xfId="90"/>
    <cellStyle name="Navadno 2 4 2 3" xfId="91"/>
    <cellStyle name="Navadno 2 4 2 4" xfId="92"/>
    <cellStyle name="Navadno 2 4 2 5" xfId="93"/>
    <cellStyle name="Navadno 2 4 2 6" xfId="168"/>
    <cellStyle name="Navadno 2 4 2 6 2" xfId="283"/>
    <cellStyle name="Navadno 2 4 2 6 2 2" xfId="559"/>
    <cellStyle name="Navadno 2 4 2 6 3" xfId="375"/>
    <cellStyle name="Navadno 2 4 2 6 3 2" xfId="651"/>
    <cellStyle name="Navadno 2 4 2 6 4" xfId="467"/>
    <cellStyle name="Navadno 2 4 2 7" xfId="233"/>
    <cellStyle name="Navadno 2 4 2 7 2" xfId="509"/>
    <cellStyle name="Navadno 2 4 2 8" xfId="325"/>
    <cellStyle name="Navadno 2 4 2 8 2" xfId="601"/>
    <cellStyle name="Navadno 2 4 2 9" xfId="417"/>
    <cellStyle name="Navadno 2 4 3" xfId="94"/>
    <cellStyle name="Navadno 2 4 4" xfId="95"/>
    <cellStyle name="Navadno 2 4 4 2" xfId="169"/>
    <cellStyle name="Navadno 2 4 4 2 2" xfId="284"/>
    <cellStyle name="Navadno 2 4 4 2 2 2" xfId="560"/>
    <cellStyle name="Navadno 2 4 4 2 3" xfId="376"/>
    <cellStyle name="Navadno 2 4 4 2 3 2" xfId="652"/>
    <cellStyle name="Navadno 2 4 4 2 4" xfId="468"/>
    <cellStyle name="Navadno 2 4 4 3" xfId="234"/>
    <cellStyle name="Navadno 2 4 4 3 2" xfId="510"/>
    <cellStyle name="Navadno 2 4 4 4" xfId="326"/>
    <cellStyle name="Navadno 2 4 4 4 2" xfId="602"/>
    <cellStyle name="Navadno 2 4 4 5" xfId="418"/>
    <cellStyle name="Navadno 2 4 5" xfId="96"/>
    <cellStyle name="Navadno 2 4 5 2" xfId="170"/>
    <cellStyle name="Navadno 2 4 5 2 2" xfId="285"/>
    <cellStyle name="Navadno 2 4 5 2 2 2" xfId="561"/>
    <cellStyle name="Navadno 2 4 5 2 3" xfId="377"/>
    <cellStyle name="Navadno 2 4 5 2 3 2" xfId="653"/>
    <cellStyle name="Navadno 2 4 5 2 4" xfId="469"/>
    <cellStyle name="Navadno 2 4 5 3" xfId="235"/>
    <cellStyle name="Navadno 2 4 5 3 2" xfId="511"/>
    <cellStyle name="Navadno 2 4 5 4" xfId="327"/>
    <cellStyle name="Navadno 2 4 5 4 2" xfId="603"/>
    <cellStyle name="Navadno 2 4 5 5" xfId="419"/>
    <cellStyle name="Navadno 2 4 6" xfId="97"/>
    <cellStyle name="Navadno 2 4 6 2" xfId="171"/>
    <cellStyle name="Navadno 2 4 6 2 2" xfId="286"/>
    <cellStyle name="Navadno 2 4 6 2 2 2" xfId="562"/>
    <cellStyle name="Navadno 2 4 6 2 3" xfId="378"/>
    <cellStyle name="Navadno 2 4 6 2 3 2" xfId="654"/>
    <cellStyle name="Navadno 2 4 6 2 4" xfId="470"/>
    <cellStyle name="Navadno 2 4 6 3" xfId="236"/>
    <cellStyle name="Navadno 2 4 6 3 2" xfId="512"/>
    <cellStyle name="Navadno 2 4 6 4" xfId="328"/>
    <cellStyle name="Navadno 2 4 6 4 2" xfId="604"/>
    <cellStyle name="Navadno 2 4 6 5" xfId="420"/>
    <cellStyle name="Navadno 2 5" xfId="98"/>
    <cellStyle name="Navadno 2 6" xfId="99"/>
    <cellStyle name="Navadno 2 7" xfId="100"/>
    <cellStyle name="Navadno 2 7 2" xfId="101"/>
    <cellStyle name="Navadno 2 7 2 2" xfId="172"/>
    <cellStyle name="Navadno 2 7 2 2 2" xfId="287"/>
    <cellStyle name="Navadno 2 7 2 2 2 2" xfId="563"/>
    <cellStyle name="Navadno 2 7 2 2 3" xfId="379"/>
    <cellStyle name="Navadno 2 7 2 2 3 2" xfId="655"/>
    <cellStyle name="Navadno 2 7 2 2 4" xfId="471"/>
    <cellStyle name="Navadno 2 7 2 3" xfId="237"/>
    <cellStyle name="Navadno 2 7 2 3 2" xfId="513"/>
    <cellStyle name="Navadno 2 7 2 4" xfId="329"/>
    <cellStyle name="Navadno 2 7 2 4 2" xfId="605"/>
    <cellStyle name="Navadno 2 7 2 5" xfId="421"/>
    <cellStyle name="Navadno 2 7 3" xfId="102"/>
    <cellStyle name="Navadno 2 7 3 2" xfId="173"/>
    <cellStyle name="Navadno 2 7 3 2 2" xfId="288"/>
    <cellStyle name="Navadno 2 7 3 2 2 2" xfId="564"/>
    <cellStyle name="Navadno 2 7 3 2 3" xfId="380"/>
    <cellStyle name="Navadno 2 7 3 2 3 2" xfId="656"/>
    <cellStyle name="Navadno 2 7 3 2 4" xfId="472"/>
    <cellStyle name="Navadno 2 7 3 3" xfId="238"/>
    <cellStyle name="Navadno 2 7 3 3 2" xfId="514"/>
    <cellStyle name="Navadno 2 7 3 4" xfId="330"/>
    <cellStyle name="Navadno 2 7 3 4 2" xfId="606"/>
    <cellStyle name="Navadno 2 7 3 5" xfId="422"/>
    <cellStyle name="Navadno 2 7 4" xfId="103"/>
    <cellStyle name="Navadno 2 7 4 2" xfId="174"/>
    <cellStyle name="Navadno 2 7 4 2 2" xfId="289"/>
    <cellStyle name="Navadno 2 7 4 2 2 2" xfId="565"/>
    <cellStyle name="Navadno 2 7 4 2 3" xfId="381"/>
    <cellStyle name="Navadno 2 7 4 2 3 2" xfId="657"/>
    <cellStyle name="Navadno 2 7 4 2 4" xfId="473"/>
    <cellStyle name="Navadno 2 7 4 3" xfId="239"/>
    <cellStyle name="Navadno 2 7 4 3 2" xfId="515"/>
    <cellStyle name="Navadno 2 7 4 4" xfId="331"/>
    <cellStyle name="Navadno 2 7 4 4 2" xfId="607"/>
    <cellStyle name="Navadno 2 7 4 5" xfId="423"/>
    <cellStyle name="Navadno 2 7 5" xfId="104"/>
    <cellStyle name="Navadno 2 7 5 2" xfId="175"/>
    <cellStyle name="Navadno 2 7 5 2 2" xfId="290"/>
    <cellStyle name="Navadno 2 7 5 2 2 2" xfId="566"/>
    <cellStyle name="Navadno 2 7 5 2 3" xfId="382"/>
    <cellStyle name="Navadno 2 7 5 2 3 2" xfId="658"/>
    <cellStyle name="Navadno 2 7 5 2 4" xfId="474"/>
    <cellStyle name="Navadno 2 7 5 3" xfId="240"/>
    <cellStyle name="Navadno 2 7 5 3 2" xfId="516"/>
    <cellStyle name="Navadno 2 7 5 4" xfId="332"/>
    <cellStyle name="Navadno 2 7 5 4 2" xfId="608"/>
    <cellStyle name="Navadno 2 7 5 5" xfId="424"/>
    <cellStyle name="Navadno 2 8" xfId="105"/>
    <cellStyle name="Navadno 2 9" xfId="106"/>
    <cellStyle name="Navadno 20" xfId="695"/>
    <cellStyle name="Navadno 3" xfId="54"/>
    <cellStyle name="Navadno 3 10" xfId="148"/>
    <cellStyle name="Navadno 3 10 2" xfId="198"/>
    <cellStyle name="Navadno 3 10 2 2" xfId="313"/>
    <cellStyle name="Navadno 3 10 2 2 2" xfId="589"/>
    <cellStyle name="Navadno 3 10 2 3" xfId="405"/>
    <cellStyle name="Navadno 3 10 2 3 2" xfId="681"/>
    <cellStyle name="Navadno 3 10 2 4" xfId="497"/>
    <cellStyle name="Navadno 3 10 3" xfId="263"/>
    <cellStyle name="Navadno 3 10 3 2" xfId="539"/>
    <cellStyle name="Navadno 3 10 4" xfId="355"/>
    <cellStyle name="Navadno 3 10 4 2" xfId="631"/>
    <cellStyle name="Navadno 3 10 5" xfId="447"/>
    <cellStyle name="Navadno 3 11" xfId="162"/>
    <cellStyle name="Navadno 3 11 2" xfId="281"/>
    <cellStyle name="Navadno 3 11 2 2" xfId="557"/>
    <cellStyle name="Navadno 3 11 3" xfId="373"/>
    <cellStyle name="Navadno 3 11 3 2" xfId="649"/>
    <cellStyle name="Navadno 3 11 4" xfId="465"/>
    <cellStyle name="Navadno 3 12" xfId="231"/>
    <cellStyle name="Navadno 3 12 2" xfId="507"/>
    <cellStyle name="Navadno 3 13" xfId="323"/>
    <cellStyle name="Navadno 3 13 2" xfId="599"/>
    <cellStyle name="Navadno 3 14" xfId="415"/>
    <cellStyle name="Navadno 3 15" xfId="694"/>
    <cellStyle name="Navadno 3 2" xfId="107"/>
    <cellStyle name="Navadno 3 2 2" xfId="176"/>
    <cellStyle name="Navadno 3 2 2 2" xfId="291"/>
    <cellStyle name="Navadno 3 2 2 2 2" xfId="567"/>
    <cellStyle name="Navadno 3 2 2 3" xfId="383"/>
    <cellStyle name="Navadno 3 2 2 3 2" xfId="659"/>
    <cellStyle name="Navadno 3 2 2 4" xfId="475"/>
    <cellStyle name="Navadno 3 2 3" xfId="241"/>
    <cellStyle name="Navadno 3 2 3 2" xfId="517"/>
    <cellStyle name="Navadno 3 2 4" xfId="333"/>
    <cellStyle name="Navadno 3 2 4 2" xfId="609"/>
    <cellStyle name="Navadno 3 2 5" xfId="425"/>
    <cellStyle name="Navadno 3 3" xfId="109"/>
    <cellStyle name="Navadno 3 3 2" xfId="177"/>
    <cellStyle name="Navadno 3 3 2 2" xfId="292"/>
    <cellStyle name="Navadno 3 3 2 2 2" xfId="568"/>
    <cellStyle name="Navadno 3 3 2 3" xfId="384"/>
    <cellStyle name="Navadno 3 3 2 3 2" xfId="660"/>
    <cellStyle name="Navadno 3 3 2 4" xfId="476"/>
    <cellStyle name="Navadno 3 3 3" xfId="242"/>
    <cellStyle name="Navadno 3 3 3 2" xfId="518"/>
    <cellStyle name="Navadno 3 3 4" xfId="334"/>
    <cellStyle name="Navadno 3 3 4 2" xfId="610"/>
    <cellStyle name="Navadno 3 3 5" xfId="426"/>
    <cellStyle name="Navadno 3 4" xfId="141"/>
    <cellStyle name="Navadno 3 4 2" xfId="193"/>
    <cellStyle name="Navadno 3 4 2 2" xfId="308"/>
    <cellStyle name="Navadno 3 4 2 2 2" xfId="584"/>
    <cellStyle name="Navadno 3 4 2 3" xfId="400"/>
    <cellStyle name="Navadno 3 4 2 3 2" xfId="676"/>
    <cellStyle name="Navadno 3 4 2 4" xfId="492"/>
    <cellStyle name="Navadno 3 4 3" xfId="258"/>
    <cellStyle name="Navadno 3 4 3 2" xfId="534"/>
    <cellStyle name="Navadno 3 4 4" xfId="350"/>
    <cellStyle name="Navadno 3 4 4 2" xfId="626"/>
    <cellStyle name="Navadno 3 4 5" xfId="442"/>
    <cellStyle name="Navadno 3 5" xfId="133"/>
    <cellStyle name="Navadno 3 5 2" xfId="192"/>
    <cellStyle name="Navadno 3 5 2 2" xfId="307"/>
    <cellStyle name="Navadno 3 5 2 2 2" xfId="583"/>
    <cellStyle name="Navadno 3 5 2 3" xfId="399"/>
    <cellStyle name="Navadno 3 5 2 3 2" xfId="675"/>
    <cellStyle name="Navadno 3 5 2 4" xfId="491"/>
    <cellStyle name="Navadno 3 5 3" xfId="257"/>
    <cellStyle name="Navadno 3 5 3 2" xfId="533"/>
    <cellStyle name="Navadno 3 5 4" xfId="349"/>
    <cellStyle name="Navadno 3 5 4 2" xfId="625"/>
    <cellStyle name="Navadno 3 5 5" xfId="441"/>
    <cellStyle name="Navadno 3 6" xfId="142"/>
    <cellStyle name="Navadno 3 6 2" xfId="194"/>
    <cellStyle name="Navadno 3 6 2 2" xfId="309"/>
    <cellStyle name="Navadno 3 6 2 2 2" xfId="585"/>
    <cellStyle name="Navadno 3 6 2 3" xfId="401"/>
    <cellStyle name="Navadno 3 6 2 3 2" xfId="677"/>
    <cellStyle name="Navadno 3 6 2 4" xfId="493"/>
    <cellStyle name="Navadno 3 6 3" xfId="259"/>
    <cellStyle name="Navadno 3 6 3 2" xfId="535"/>
    <cellStyle name="Navadno 3 6 4" xfId="351"/>
    <cellStyle name="Navadno 3 6 4 2" xfId="627"/>
    <cellStyle name="Navadno 3 6 5" xfId="443"/>
    <cellStyle name="Navadno 3 7" xfId="132"/>
    <cellStyle name="Navadno 3 7 2" xfId="191"/>
    <cellStyle name="Navadno 3 7 2 2" xfId="306"/>
    <cellStyle name="Navadno 3 7 2 2 2" xfId="582"/>
    <cellStyle name="Navadno 3 7 2 3" xfId="398"/>
    <cellStyle name="Navadno 3 7 2 3 2" xfId="674"/>
    <cellStyle name="Navadno 3 7 2 4" xfId="490"/>
    <cellStyle name="Navadno 3 7 3" xfId="256"/>
    <cellStyle name="Navadno 3 7 3 2" xfId="532"/>
    <cellStyle name="Navadno 3 7 4" xfId="348"/>
    <cellStyle name="Navadno 3 7 4 2" xfId="624"/>
    <cellStyle name="Navadno 3 7 5" xfId="440"/>
    <cellStyle name="Navadno 3 8" xfId="145"/>
    <cellStyle name="Navadno 3 8 2" xfId="196"/>
    <cellStyle name="Navadno 3 8 2 2" xfId="311"/>
    <cellStyle name="Navadno 3 8 2 2 2" xfId="587"/>
    <cellStyle name="Navadno 3 8 2 3" xfId="403"/>
    <cellStyle name="Navadno 3 8 2 3 2" xfId="679"/>
    <cellStyle name="Navadno 3 8 2 4" xfId="495"/>
    <cellStyle name="Navadno 3 8 3" xfId="261"/>
    <cellStyle name="Navadno 3 8 3 2" xfId="537"/>
    <cellStyle name="Navadno 3 8 4" xfId="353"/>
    <cellStyle name="Navadno 3 8 4 2" xfId="629"/>
    <cellStyle name="Navadno 3 8 5" xfId="445"/>
    <cellStyle name="Navadno 3 9" xfId="129"/>
    <cellStyle name="Navadno 3 9 2" xfId="189"/>
    <cellStyle name="Navadno 3 9 2 2" xfId="304"/>
    <cellStyle name="Navadno 3 9 2 2 2" xfId="580"/>
    <cellStyle name="Navadno 3 9 2 3" xfId="396"/>
    <cellStyle name="Navadno 3 9 2 3 2" xfId="672"/>
    <cellStyle name="Navadno 3 9 2 4" xfId="488"/>
    <cellStyle name="Navadno 3 9 3" xfId="254"/>
    <cellStyle name="Navadno 3 9 3 2" xfId="530"/>
    <cellStyle name="Navadno 3 9 4" xfId="346"/>
    <cellStyle name="Navadno 3 9 4 2" xfId="622"/>
    <cellStyle name="Navadno 3 9 5" xfId="438"/>
    <cellStyle name="Navadno 4" xfId="46"/>
    <cellStyle name="Navadno 4 10" xfId="151"/>
    <cellStyle name="Navadno 4 11" xfId="163"/>
    <cellStyle name="Navadno 4 11 2" xfId="282"/>
    <cellStyle name="Navadno 4 11 2 2" xfId="558"/>
    <cellStyle name="Navadno 4 11 3" xfId="374"/>
    <cellStyle name="Navadno 4 11 3 2" xfId="650"/>
    <cellStyle name="Navadno 4 11 4" xfId="466"/>
    <cellStyle name="Navadno 4 12" xfId="232"/>
    <cellStyle name="Navadno 4 12 2" xfId="508"/>
    <cellStyle name="Navadno 4 13" xfId="324"/>
    <cellStyle name="Navadno 4 13 2" xfId="600"/>
    <cellStyle name="Navadno 4 14" xfId="416"/>
    <cellStyle name="Navadno 4 2" xfId="110"/>
    <cellStyle name="Navadno 4 2 2" xfId="111"/>
    <cellStyle name="Navadno 4 2 2 2" xfId="178"/>
    <cellStyle name="Navadno 4 2 2 2 2" xfId="293"/>
    <cellStyle name="Navadno 4 2 2 2 2 2" xfId="569"/>
    <cellStyle name="Navadno 4 2 2 2 3" xfId="385"/>
    <cellStyle name="Navadno 4 2 2 2 3 2" xfId="661"/>
    <cellStyle name="Navadno 4 2 2 2 4" xfId="477"/>
    <cellStyle name="Navadno 4 2 2 3" xfId="243"/>
    <cellStyle name="Navadno 4 2 2 3 2" xfId="519"/>
    <cellStyle name="Navadno 4 2 2 4" xfId="335"/>
    <cellStyle name="Navadno 4 2 2 4 2" xfId="611"/>
    <cellStyle name="Navadno 4 2 2 5" xfId="427"/>
    <cellStyle name="Navadno 4 2 3" xfId="144"/>
    <cellStyle name="Navadno 4 2 3 2" xfId="195"/>
    <cellStyle name="Navadno 4 2 3 2 2" xfId="310"/>
    <cellStyle name="Navadno 4 2 3 2 2 2" xfId="586"/>
    <cellStyle name="Navadno 4 2 3 2 3" xfId="402"/>
    <cellStyle name="Navadno 4 2 3 2 3 2" xfId="678"/>
    <cellStyle name="Navadno 4 2 3 2 4" xfId="494"/>
    <cellStyle name="Navadno 4 2 3 3" xfId="260"/>
    <cellStyle name="Navadno 4 2 3 3 2" xfId="536"/>
    <cellStyle name="Navadno 4 2 3 4" xfId="352"/>
    <cellStyle name="Navadno 4 2 3 4 2" xfId="628"/>
    <cellStyle name="Navadno 4 2 3 5" xfId="444"/>
    <cellStyle name="Navadno 4 2 4" xfId="130"/>
    <cellStyle name="Navadno 4 2 4 2" xfId="190"/>
    <cellStyle name="Navadno 4 2 4 2 2" xfId="305"/>
    <cellStyle name="Navadno 4 2 4 2 2 2" xfId="581"/>
    <cellStyle name="Navadno 4 2 4 2 3" xfId="397"/>
    <cellStyle name="Navadno 4 2 4 2 3 2" xfId="673"/>
    <cellStyle name="Navadno 4 2 4 2 4" xfId="489"/>
    <cellStyle name="Navadno 4 2 4 3" xfId="255"/>
    <cellStyle name="Navadno 4 2 4 3 2" xfId="531"/>
    <cellStyle name="Navadno 4 2 4 4" xfId="347"/>
    <cellStyle name="Navadno 4 2 4 4 2" xfId="623"/>
    <cellStyle name="Navadno 4 2 4 5" xfId="439"/>
    <cellStyle name="Navadno 4 2 5" xfId="147"/>
    <cellStyle name="Navadno 4 2 5 2" xfId="197"/>
    <cellStyle name="Navadno 4 2 5 2 2" xfId="312"/>
    <cellStyle name="Navadno 4 2 5 2 2 2" xfId="588"/>
    <cellStyle name="Navadno 4 2 5 2 3" xfId="404"/>
    <cellStyle name="Navadno 4 2 5 2 3 2" xfId="680"/>
    <cellStyle name="Navadno 4 2 5 2 4" xfId="496"/>
    <cellStyle name="Navadno 4 2 5 3" xfId="262"/>
    <cellStyle name="Navadno 4 2 5 3 2" xfId="538"/>
    <cellStyle name="Navadno 4 2 5 4" xfId="354"/>
    <cellStyle name="Navadno 4 2 5 4 2" xfId="630"/>
    <cellStyle name="Navadno 4 2 5 5" xfId="446"/>
    <cellStyle name="Navadno 4 2 6" xfId="127"/>
    <cellStyle name="Navadno 4 2 6 2" xfId="188"/>
    <cellStyle name="Navadno 4 2 6 2 2" xfId="303"/>
    <cellStyle name="Navadno 4 2 6 2 2 2" xfId="579"/>
    <cellStyle name="Navadno 4 2 6 2 3" xfId="395"/>
    <cellStyle name="Navadno 4 2 6 2 3 2" xfId="671"/>
    <cellStyle name="Navadno 4 2 6 2 4" xfId="487"/>
    <cellStyle name="Navadno 4 2 6 3" xfId="253"/>
    <cellStyle name="Navadno 4 2 6 3 2" xfId="529"/>
    <cellStyle name="Navadno 4 2 6 4" xfId="345"/>
    <cellStyle name="Navadno 4 2 6 4 2" xfId="621"/>
    <cellStyle name="Navadno 4 2 6 5" xfId="437"/>
    <cellStyle name="Navadno 4 2 7" xfId="150"/>
    <cellStyle name="Navadno 4 2 7 2" xfId="199"/>
    <cellStyle name="Navadno 4 2 7 2 2" xfId="314"/>
    <cellStyle name="Navadno 4 2 7 2 2 2" xfId="590"/>
    <cellStyle name="Navadno 4 2 7 2 3" xfId="406"/>
    <cellStyle name="Navadno 4 2 7 2 3 2" xfId="682"/>
    <cellStyle name="Navadno 4 2 7 2 4" xfId="498"/>
    <cellStyle name="Navadno 4 2 7 3" xfId="264"/>
    <cellStyle name="Navadno 4 2 7 3 2" xfId="540"/>
    <cellStyle name="Navadno 4 2 7 4" xfId="356"/>
    <cellStyle name="Navadno 4 2 7 4 2" xfId="632"/>
    <cellStyle name="Navadno 4 2 7 5" xfId="448"/>
    <cellStyle name="Navadno 4 2 8" xfId="125"/>
    <cellStyle name="Navadno 4 2 8 2" xfId="187"/>
    <cellStyle name="Navadno 4 2 8 2 2" xfId="302"/>
    <cellStyle name="Navadno 4 2 8 2 2 2" xfId="578"/>
    <cellStyle name="Navadno 4 2 8 2 3" xfId="394"/>
    <cellStyle name="Navadno 4 2 8 2 3 2" xfId="670"/>
    <cellStyle name="Navadno 4 2 8 2 4" xfId="486"/>
    <cellStyle name="Navadno 4 2 8 3" xfId="252"/>
    <cellStyle name="Navadno 4 2 8 3 2" xfId="528"/>
    <cellStyle name="Navadno 4 2 8 4" xfId="344"/>
    <cellStyle name="Navadno 4 2 8 4 2" xfId="620"/>
    <cellStyle name="Navadno 4 2 8 5" xfId="436"/>
    <cellStyle name="Navadno 4 2 9" xfId="152"/>
    <cellStyle name="Navadno 4 2 9 2" xfId="200"/>
    <cellStyle name="Navadno 4 2 9 2 2" xfId="315"/>
    <cellStyle name="Navadno 4 2 9 2 2 2" xfId="591"/>
    <cellStyle name="Navadno 4 2 9 2 3" xfId="407"/>
    <cellStyle name="Navadno 4 2 9 2 3 2" xfId="683"/>
    <cellStyle name="Navadno 4 2 9 2 4" xfId="499"/>
    <cellStyle name="Navadno 4 2 9 3" xfId="265"/>
    <cellStyle name="Navadno 4 2 9 3 2" xfId="541"/>
    <cellStyle name="Navadno 4 2 9 4" xfId="357"/>
    <cellStyle name="Navadno 4 2 9 4 2" xfId="633"/>
    <cellStyle name="Navadno 4 2 9 5" xfId="449"/>
    <cellStyle name="Navadno 4 3" xfId="112"/>
    <cellStyle name="Navadno 4 3 2" xfId="179"/>
    <cellStyle name="Navadno 4 3 2 2" xfId="294"/>
    <cellStyle name="Navadno 4 3 2 2 2" xfId="570"/>
    <cellStyle name="Navadno 4 3 2 3" xfId="386"/>
    <cellStyle name="Navadno 4 3 2 3 2" xfId="662"/>
    <cellStyle name="Navadno 4 3 2 4" xfId="478"/>
    <cellStyle name="Navadno 4 3 3" xfId="244"/>
    <cellStyle name="Navadno 4 3 3 2" xfId="520"/>
    <cellStyle name="Navadno 4 3 4" xfId="336"/>
    <cellStyle name="Navadno 4 3 4 2" xfId="612"/>
    <cellStyle name="Navadno 4 3 5" xfId="428"/>
    <cellStyle name="Navadno 4 4" xfId="143"/>
    <cellStyle name="Navadno 4 5" xfId="131"/>
    <cellStyle name="Navadno 4 6" xfId="146"/>
    <cellStyle name="Navadno 4 7" xfId="128"/>
    <cellStyle name="Navadno 4 8" xfId="149"/>
    <cellStyle name="Navadno 4 9" xfId="126"/>
    <cellStyle name="Navadno 5" xfId="113"/>
    <cellStyle name="Navadno 5 2" xfId="114"/>
    <cellStyle name="Navadno 5 2 2" xfId="181"/>
    <cellStyle name="Navadno 5 2 2 2" xfId="296"/>
    <cellStyle name="Navadno 5 2 2 2 2" xfId="572"/>
    <cellStyle name="Navadno 5 2 2 3" xfId="388"/>
    <cellStyle name="Navadno 5 2 2 3 2" xfId="664"/>
    <cellStyle name="Navadno 5 2 2 4" xfId="480"/>
    <cellStyle name="Navadno 5 2 3" xfId="246"/>
    <cellStyle name="Navadno 5 2 3 2" xfId="522"/>
    <cellStyle name="Navadno 5 2 4" xfId="338"/>
    <cellStyle name="Navadno 5 2 4 2" xfId="614"/>
    <cellStyle name="Navadno 5 2 5" xfId="430"/>
    <cellStyle name="Navadno 5 3" xfId="115"/>
    <cellStyle name="Navadno 5 3 2" xfId="182"/>
    <cellStyle name="Navadno 5 3 2 2" xfId="297"/>
    <cellStyle name="Navadno 5 3 2 2 2" xfId="573"/>
    <cellStyle name="Navadno 5 3 2 3" xfId="389"/>
    <cellStyle name="Navadno 5 3 2 3 2" xfId="665"/>
    <cellStyle name="Navadno 5 3 2 4" xfId="481"/>
    <cellStyle name="Navadno 5 3 3" xfId="247"/>
    <cellStyle name="Navadno 5 3 3 2" xfId="523"/>
    <cellStyle name="Navadno 5 3 4" xfId="339"/>
    <cellStyle name="Navadno 5 3 4 2" xfId="615"/>
    <cellStyle name="Navadno 5 3 5" xfId="431"/>
    <cellStyle name="Navadno 5 4" xfId="180"/>
    <cellStyle name="Navadno 5 4 2" xfId="295"/>
    <cellStyle name="Navadno 5 4 2 2" xfId="571"/>
    <cellStyle name="Navadno 5 4 3" xfId="387"/>
    <cellStyle name="Navadno 5 4 3 2" xfId="663"/>
    <cellStyle name="Navadno 5 4 4" xfId="479"/>
    <cellStyle name="Navadno 5 5" xfId="245"/>
    <cellStyle name="Navadno 5 5 2" xfId="521"/>
    <cellStyle name="Navadno 5 6" xfId="337"/>
    <cellStyle name="Navadno 5 6 2" xfId="613"/>
    <cellStyle name="Navadno 5 7" xfId="429"/>
    <cellStyle name="Navadno 6" xfId="116"/>
    <cellStyle name="Navadno 6 2" xfId="117"/>
    <cellStyle name="Navadno 6 3" xfId="118"/>
    <cellStyle name="Navadno 6 4" xfId="119"/>
    <cellStyle name="Navadno 6 5" xfId="120"/>
    <cellStyle name="Navadno 6 6" xfId="183"/>
    <cellStyle name="Navadno 6 6 2" xfId="298"/>
    <cellStyle name="Navadno 6 6 2 2" xfId="574"/>
    <cellStyle name="Navadno 6 6 3" xfId="390"/>
    <cellStyle name="Navadno 6 6 3 2" xfId="666"/>
    <cellStyle name="Navadno 6 6 4" xfId="482"/>
    <cellStyle name="Navadno 6 7" xfId="248"/>
    <cellStyle name="Navadno 6 7 2" xfId="524"/>
    <cellStyle name="Navadno 6 8" xfId="340"/>
    <cellStyle name="Navadno 6 8 2" xfId="616"/>
    <cellStyle name="Navadno 6 9" xfId="432"/>
    <cellStyle name="Navadno 7" xfId="121"/>
    <cellStyle name="Navadno 7 2" xfId="184"/>
    <cellStyle name="Navadno 7 2 2" xfId="299"/>
    <cellStyle name="Navadno 7 2 2 2" xfId="575"/>
    <cellStyle name="Navadno 7 2 3" xfId="391"/>
    <cellStyle name="Navadno 7 2 3 2" xfId="667"/>
    <cellStyle name="Navadno 7 2 4" xfId="483"/>
    <cellStyle name="Navadno 7 3" xfId="249"/>
    <cellStyle name="Navadno 7 3 2" xfId="525"/>
    <cellStyle name="Navadno 7 4" xfId="341"/>
    <cellStyle name="Navadno 7 4 2" xfId="617"/>
    <cellStyle name="Navadno 7 5" xfId="433"/>
    <cellStyle name="Navadno 8" xfId="122"/>
    <cellStyle name="Navadno 8 2" xfId="185"/>
    <cellStyle name="Navadno 8 2 2" xfId="300"/>
    <cellStyle name="Navadno 8 2 2 2" xfId="576"/>
    <cellStyle name="Navadno 8 2 3" xfId="392"/>
    <cellStyle name="Navadno 8 2 3 2" xfId="668"/>
    <cellStyle name="Navadno 8 2 4" xfId="484"/>
    <cellStyle name="Navadno 8 3" xfId="250"/>
    <cellStyle name="Navadno 8 3 2" xfId="526"/>
    <cellStyle name="Navadno 8 4" xfId="342"/>
    <cellStyle name="Navadno 8 4 2" xfId="618"/>
    <cellStyle name="Navadno 8 5" xfId="434"/>
    <cellStyle name="Navadno 9" xfId="123"/>
    <cellStyle name="Navadno 9 2" xfId="186"/>
    <cellStyle name="Navadno 9 2 2" xfId="301"/>
    <cellStyle name="Navadno 9 2 2 2" xfId="577"/>
    <cellStyle name="Navadno 9 2 3" xfId="393"/>
    <cellStyle name="Navadno 9 2 3 2" xfId="669"/>
    <cellStyle name="Navadno 9 2 4" xfId="485"/>
    <cellStyle name="Navadno 9 3" xfId="251"/>
    <cellStyle name="Navadno 9 3 2" xfId="527"/>
    <cellStyle name="Navadno 9 4" xfId="343"/>
    <cellStyle name="Navadno 9 4 2" xfId="619"/>
    <cellStyle name="Navadno 9 5" xfId="435"/>
    <cellStyle name="Navadno_LNJFP 09joži" xfId="44"/>
    <cellStyle name="Nevtralno" xfId="27" builtinId="28" customBuiltin="1"/>
    <cellStyle name="normal" xfId="51"/>
    <cellStyle name="Normal 2" xfId="47"/>
    <cellStyle name="normal 2 2" xfId="53"/>
    <cellStyle name="Normal_Prisilna izterj. - vrste davkov" xfId="124"/>
    <cellStyle name="Normal_Sheet2 (2)" xfId="28"/>
    <cellStyle name="Odstotek 2" xfId="692"/>
    <cellStyle name="Opomba" xfId="29" builtinId="10" customBuiltin="1"/>
    <cellStyle name="Opomba 2" xfId="160"/>
    <cellStyle name="Opomba 2 2" xfId="207"/>
    <cellStyle name="Opomba 2 2 2" xfId="317"/>
    <cellStyle name="Opomba 2 2 2 2" xfId="593"/>
    <cellStyle name="Opomba 2 2 3" xfId="409"/>
    <cellStyle name="Opomba 2 2 3 2" xfId="685"/>
    <cellStyle name="Opomba 2 2 4" xfId="501"/>
    <cellStyle name="Opomba 2 3" xfId="280"/>
    <cellStyle name="Opomba 2 3 2" xfId="556"/>
    <cellStyle name="Opomba 2 4" xfId="372"/>
    <cellStyle name="Opomba 2 4 2" xfId="648"/>
    <cellStyle name="Opomba 2 5" xfId="464"/>
    <cellStyle name="Opomba 3" xfId="159"/>
    <cellStyle name="Opomba 3 2" xfId="279"/>
    <cellStyle name="Opomba 3 2 2" xfId="555"/>
    <cellStyle name="Opomba 3 3" xfId="371"/>
    <cellStyle name="Opomba 3 3 2" xfId="647"/>
    <cellStyle name="Opomba 3 4" xfId="463"/>
    <cellStyle name="Opozorilo" xfId="30" builtinId="11" customBuiltin="1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Vejica 2" xfId="696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40005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2197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71170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7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28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29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0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1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2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3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4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0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1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2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3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4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5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6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7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8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59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0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1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2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3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4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5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6" name="Text Box 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7" name="Text Box 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8" name="Text Box 14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2369" name="Text Box 15"/>
        <xdr:cNvSpPr txBox="1">
          <a:spLocks noChangeArrowheads="1"/>
        </xdr:cNvSpPr>
      </xdr:nvSpPr>
      <xdr:spPr bwMode="auto">
        <a:xfrm>
          <a:off x="83362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7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8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39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0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1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2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0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1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2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3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4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5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6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7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8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39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0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1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2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3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4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5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6" name="Text Box 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7" name="Text Box 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8" name="Text Box 14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2449" name="Text Box 15"/>
        <xdr:cNvSpPr txBox="1">
          <a:spLocks noChangeArrowheads="1"/>
        </xdr:cNvSpPr>
      </xdr:nvSpPr>
      <xdr:spPr bwMode="auto">
        <a:xfrm>
          <a:off x="1021080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0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1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2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3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4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5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6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7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8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59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0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1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2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3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4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5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6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7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8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69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0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1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2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3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4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5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6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7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8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79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0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1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2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3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4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5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6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7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8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89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0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1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2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3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4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5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6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7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8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499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0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1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2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3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4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5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6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7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8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09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0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1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2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3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4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5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6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7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8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19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0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1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2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3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4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5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6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7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8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29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0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1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2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3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4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5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6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7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8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39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0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1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2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3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4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5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6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7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8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49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0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1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2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3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4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5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6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7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8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59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0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1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2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3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4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5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6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7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8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69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70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71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72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73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74" name="Text Box 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75" name="Text Box 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76" name="Text Box 14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71</xdr:row>
      <xdr:rowOff>0</xdr:rowOff>
    </xdr:from>
    <xdr:to>
      <xdr:col>11</xdr:col>
      <xdr:colOff>76200</xdr:colOff>
      <xdr:row>71</xdr:row>
      <xdr:rowOff>30480</xdr:rowOff>
    </xdr:to>
    <xdr:sp macro="" textlink="">
      <xdr:nvSpPr>
        <xdr:cNvPr id="2577" name="Text Box 15"/>
        <xdr:cNvSpPr txBox="1">
          <a:spLocks noChangeArrowheads="1"/>
        </xdr:cNvSpPr>
      </xdr:nvSpPr>
      <xdr:spPr bwMode="auto">
        <a:xfrm>
          <a:off x="15346680" y="206273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7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7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8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0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1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2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3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4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5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6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7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59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0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0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1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2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3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4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5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6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7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1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2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0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1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2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3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4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5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6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7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3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4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0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1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2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3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4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5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6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7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5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6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0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1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2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3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4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5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6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7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7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8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0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1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2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3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4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5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6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7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69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0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0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1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2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3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4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5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6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7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1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2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0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1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2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3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4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5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6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7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3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4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0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1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2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3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4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5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6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7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8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59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0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1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2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3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4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5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6" name="Text Box 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7" name="Text Box 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8" name="Text Box 14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72</xdr:row>
      <xdr:rowOff>0</xdr:rowOff>
    </xdr:from>
    <xdr:ext cx="76200" cy="30480"/>
    <xdr:sp macro="" textlink="">
      <xdr:nvSpPr>
        <xdr:cNvPr id="2769" name="Text Box 15"/>
        <xdr:cNvSpPr txBox="1">
          <a:spLocks noChangeArrowheads="1"/>
        </xdr:cNvSpPr>
      </xdr:nvSpPr>
      <xdr:spPr bwMode="auto">
        <a:xfrm>
          <a:off x="7124700" y="201422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topLeftCell="A62" zoomScaleNormal="100" workbookViewId="0">
      <selection activeCell="M63" sqref="M63"/>
    </sheetView>
  </sheetViews>
  <sheetFormatPr defaultColWidth="11.5546875" defaultRowHeight="14.4" x14ac:dyDescent="0.3"/>
  <cols>
    <col min="1" max="1" width="3.109375" customWidth="1"/>
    <col min="2" max="2" width="6.88671875" customWidth="1"/>
    <col min="3" max="3" width="48.33203125" customWidth="1"/>
    <col min="4" max="5" width="17.6640625" customWidth="1"/>
    <col min="6" max="6" width="9.88671875" customWidth="1"/>
    <col min="7" max="8" width="17.6640625" customWidth="1"/>
    <col min="9" max="9" width="10" customWidth="1"/>
    <col min="10" max="10" width="17" hidden="1" customWidth="1"/>
    <col min="11" max="11" width="18.5546875" hidden="1" customWidth="1"/>
  </cols>
  <sheetData>
    <row r="1" spans="1:11" x14ac:dyDescent="0.3">
      <c r="B1" s="14" t="s">
        <v>124</v>
      </c>
      <c r="C1" s="14"/>
      <c r="D1" s="14"/>
      <c r="E1" s="14"/>
      <c r="F1" s="14"/>
      <c r="G1" s="13"/>
      <c r="H1" s="13"/>
      <c r="I1" s="13"/>
      <c r="J1" s="13"/>
    </row>
    <row r="2" spans="1:11" x14ac:dyDescent="0.3">
      <c r="B2" s="14" t="s">
        <v>125</v>
      </c>
      <c r="C2" s="14"/>
      <c r="D2" s="14"/>
      <c r="E2" s="14"/>
      <c r="F2" s="14"/>
      <c r="G2" s="15"/>
      <c r="H2" s="13"/>
      <c r="I2" s="13"/>
      <c r="J2" s="13"/>
    </row>
    <row r="3" spans="1:11" x14ac:dyDescent="0.3">
      <c r="B3" s="14" t="s">
        <v>129</v>
      </c>
      <c r="C3" s="14"/>
      <c r="D3" s="14"/>
      <c r="E3" s="14"/>
      <c r="F3" s="14"/>
      <c r="G3" s="13"/>
      <c r="H3" s="13"/>
      <c r="I3" s="13"/>
      <c r="J3" s="13"/>
    </row>
    <row r="4" spans="1:11" x14ac:dyDescent="0.3">
      <c r="B4" s="13"/>
      <c r="C4" s="14"/>
      <c r="D4" s="14"/>
      <c r="E4" s="14"/>
      <c r="F4" s="14"/>
      <c r="G4" s="13"/>
      <c r="H4" s="13"/>
      <c r="I4" s="13"/>
      <c r="J4" s="13"/>
    </row>
    <row r="5" spans="1:11" x14ac:dyDescent="0.3">
      <c r="B5" s="21"/>
      <c r="C5" s="2"/>
      <c r="D5" s="14"/>
      <c r="E5" s="14"/>
      <c r="F5" s="14"/>
      <c r="G5" s="13"/>
      <c r="H5" s="13"/>
      <c r="I5" s="13"/>
      <c r="J5" s="13"/>
    </row>
    <row r="6" spans="1:11" ht="15" thickBot="1" x14ac:dyDescent="0.35">
      <c r="A6" s="181"/>
      <c r="B6" s="182" t="s">
        <v>107</v>
      </c>
      <c r="C6" s="182"/>
      <c r="D6" s="182"/>
      <c r="E6" s="182"/>
      <c r="F6" s="182"/>
      <c r="G6" s="182"/>
      <c r="H6" s="182"/>
      <c r="I6" s="182"/>
      <c r="J6" s="117"/>
    </row>
    <row r="7" spans="1:11" ht="74.25" customHeight="1" x14ac:dyDescent="0.3">
      <c r="A7" s="181"/>
      <c r="B7" s="16"/>
      <c r="C7" s="29"/>
      <c r="D7" s="169" t="s">
        <v>144</v>
      </c>
      <c r="E7" s="170" t="s">
        <v>145</v>
      </c>
      <c r="F7" s="23" t="s">
        <v>143</v>
      </c>
      <c r="G7" s="170" t="s">
        <v>141</v>
      </c>
      <c r="H7" s="170" t="s">
        <v>137</v>
      </c>
      <c r="I7" s="23" t="s">
        <v>143</v>
      </c>
      <c r="J7" s="24" t="s">
        <v>142</v>
      </c>
      <c r="K7" s="24" t="s">
        <v>146</v>
      </c>
    </row>
    <row r="8" spans="1:11" s="20" customFormat="1" ht="19.2" customHeight="1" x14ac:dyDescent="0.25">
      <c r="A8" s="181"/>
      <c r="B8" s="17" t="s">
        <v>60</v>
      </c>
      <c r="C8" s="30" t="s">
        <v>126</v>
      </c>
      <c r="D8" s="25">
        <v>1</v>
      </c>
      <c r="E8" s="18">
        <v>2</v>
      </c>
      <c r="F8" s="26" t="s">
        <v>127</v>
      </c>
      <c r="G8" s="18">
        <v>1</v>
      </c>
      <c r="H8" s="18">
        <v>2</v>
      </c>
      <c r="I8" s="19" t="s">
        <v>127</v>
      </c>
      <c r="J8" s="28"/>
    </row>
    <row r="9" spans="1:11" s="20" customFormat="1" ht="22.95" customHeight="1" x14ac:dyDescent="0.3">
      <c r="A9" s="181"/>
      <c r="B9" s="104" t="s">
        <v>21</v>
      </c>
      <c r="C9" s="110" t="s">
        <v>99</v>
      </c>
      <c r="D9" s="160">
        <v>1330902406.1799996</v>
      </c>
      <c r="E9" s="161">
        <v>1245754186.2800012</v>
      </c>
      <c r="F9" s="162">
        <v>106.83507395261205</v>
      </c>
      <c r="G9" s="161">
        <v>14948059764.689999</v>
      </c>
      <c r="H9" s="161">
        <v>13980715428.039997</v>
      </c>
      <c r="I9" s="163">
        <v>106.91913329921499</v>
      </c>
      <c r="J9" s="27">
        <v>85148219.899998426</v>
      </c>
      <c r="K9" s="27">
        <v>967344336.65000153</v>
      </c>
    </row>
    <row r="10" spans="1:11" s="20" customFormat="1" ht="30" customHeight="1" x14ac:dyDescent="0.3">
      <c r="A10" s="181"/>
      <c r="B10" s="3" t="s">
        <v>22</v>
      </c>
      <c r="C10" s="42" t="s">
        <v>120</v>
      </c>
      <c r="D10" s="118">
        <v>274698351.17999959</v>
      </c>
      <c r="E10" s="119">
        <v>257653969.58999979</v>
      </c>
      <c r="F10" s="120">
        <v>106.61522180974825</v>
      </c>
      <c r="G10" s="119">
        <v>2971489722.7299995</v>
      </c>
      <c r="H10" s="119">
        <v>2684953550.2799997</v>
      </c>
      <c r="I10" s="121">
        <v>110.67192288745996</v>
      </c>
      <c r="J10" s="27">
        <v>17044381.589999795</v>
      </c>
      <c r="K10" s="27">
        <v>286536172.44999981</v>
      </c>
    </row>
    <row r="11" spans="1:11" s="20" customFormat="1" ht="22.95" customHeight="1" x14ac:dyDescent="0.3">
      <c r="A11" s="181"/>
      <c r="B11" s="7" t="s">
        <v>23</v>
      </c>
      <c r="C11" s="32" t="s">
        <v>61</v>
      </c>
      <c r="D11" s="122">
        <v>217753084.2499997</v>
      </c>
      <c r="E11" s="123">
        <v>213442513.99999988</v>
      </c>
      <c r="F11" s="124">
        <v>102.01954623248103</v>
      </c>
      <c r="G11" s="123">
        <v>2201231874.02</v>
      </c>
      <c r="H11" s="123">
        <v>2082900658.6799996</v>
      </c>
      <c r="I11" s="126">
        <v>105.6810782044205</v>
      </c>
      <c r="J11" s="27">
        <v>4310570.2499998212</v>
      </c>
      <c r="K11" s="27">
        <v>118331215.34000039</v>
      </c>
    </row>
    <row r="12" spans="1:11" s="20" customFormat="1" ht="22.95" customHeight="1" x14ac:dyDescent="0.3">
      <c r="A12" s="181"/>
      <c r="B12" s="8" t="s">
        <v>24</v>
      </c>
      <c r="C12" s="33" t="s">
        <v>62</v>
      </c>
      <c r="D12" s="122">
        <v>1379800.0200000107</v>
      </c>
      <c r="E12" s="123">
        <v>1502193.2599999905</v>
      </c>
      <c r="F12" s="124">
        <v>91.852363922869657</v>
      </c>
      <c r="G12" s="123">
        <v>-173444737.09999999</v>
      </c>
      <c r="H12" s="123">
        <v>-180618687.78</v>
      </c>
      <c r="I12" s="126">
        <v>96.028123795950648</v>
      </c>
      <c r="J12" s="27">
        <v>-122393.23999997973</v>
      </c>
      <c r="K12" s="27">
        <v>7173950.6800000072</v>
      </c>
    </row>
    <row r="13" spans="1:11" s="20" customFormat="1" ht="19.2" customHeight="1" x14ac:dyDescent="0.3">
      <c r="A13" s="181"/>
      <c r="B13" s="9" t="s">
        <v>63</v>
      </c>
      <c r="C13" s="34" t="s">
        <v>0</v>
      </c>
      <c r="D13" s="127">
        <v>3114851.2900000215</v>
      </c>
      <c r="E13" s="128">
        <v>2963146.119999975</v>
      </c>
      <c r="F13" s="124">
        <v>105.11973300864581</v>
      </c>
      <c r="G13" s="128">
        <v>80716076.120000005</v>
      </c>
      <c r="H13" s="128">
        <v>69285407.139999986</v>
      </c>
      <c r="I13" s="126">
        <v>116.49794589054359</v>
      </c>
      <c r="J13" s="27">
        <v>151705.17000004649</v>
      </c>
      <c r="K13" s="27">
        <v>11430668.980000019</v>
      </c>
    </row>
    <row r="14" spans="1:11" s="20" customFormat="1" ht="19.2" customHeight="1" x14ac:dyDescent="0.3">
      <c r="A14" s="181"/>
      <c r="B14" s="9" t="s">
        <v>25</v>
      </c>
      <c r="C14" s="34" t="s">
        <v>1</v>
      </c>
      <c r="D14" s="127">
        <v>1735051.2700000107</v>
      </c>
      <c r="E14" s="128">
        <v>1460952.8599999845</v>
      </c>
      <c r="F14" s="124">
        <v>118.76161904361713</v>
      </c>
      <c r="G14" s="128">
        <v>254160813.22</v>
      </c>
      <c r="H14" s="128">
        <v>249904094.91999999</v>
      </c>
      <c r="I14" s="126">
        <v>101.70334075612595</v>
      </c>
      <c r="J14" s="27">
        <v>274098.41000002623</v>
      </c>
      <c r="K14" s="27">
        <v>4256718.3000000119</v>
      </c>
    </row>
    <row r="15" spans="1:11" s="20" customFormat="1" ht="22.95" customHeight="1" x14ac:dyDescent="0.25">
      <c r="A15" s="181"/>
      <c r="B15" s="8" t="s">
        <v>26</v>
      </c>
      <c r="C15" s="35" t="s">
        <v>64</v>
      </c>
      <c r="D15" s="127">
        <v>194848249.58999968</v>
      </c>
      <c r="E15" s="128">
        <v>198178048.5999999</v>
      </c>
      <c r="F15" s="124">
        <v>98.319794228713462</v>
      </c>
      <c r="G15" s="128">
        <v>2202639779.29</v>
      </c>
      <c r="H15" s="128">
        <v>2103563664.5899997</v>
      </c>
      <c r="I15" s="126">
        <v>104.70991757310615</v>
      </c>
      <c r="J15" s="27">
        <v>-3329799.0100002289</v>
      </c>
      <c r="K15" s="27">
        <v>99076114.700000286</v>
      </c>
    </row>
    <row r="16" spans="1:11" s="20" customFormat="1" ht="29.25" customHeight="1" x14ac:dyDescent="0.25">
      <c r="A16" s="181"/>
      <c r="B16" s="8" t="s">
        <v>27</v>
      </c>
      <c r="C16" s="98" t="s">
        <v>136</v>
      </c>
      <c r="D16" s="127">
        <v>21296949.76000002</v>
      </c>
      <c r="E16" s="128">
        <v>13679594.469999999</v>
      </c>
      <c r="F16" s="124">
        <v>155.68407240949463</v>
      </c>
      <c r="G16" s="128">
        <v>167788521.19000003</v>
      </c>
      <c r="H16" s="128">
        <v>157807604.81</v>
      </c>
      <c r="I16" s="126">
        <v>106.32473725966314</v>
      </c>
      <c r="J16" s="27">
        <v>7617355.2900000215</v>
      </c>
      <c r="K16" s="27">
        <v>9980916.380000025</v>
      </c>
    </row>
    <row r="17" spans="1:11" s="20" customFormat="1" ht="22.95" customHeight="1" x14ac:dyDescent="0.25">
      <c r="A17" s="181"/>
      <c r="B17" s="8" t="s">
        <v>28</v>
      </c>
      <c r="C17" s="36" t="s">
        <v>2</v>
      </c>
      <c r="D17" s="127">
        <v>228084.87999999989</v>
      </c>
      <c r="E17" s="128">
        <v>82677.670000000158</v>
      </c>
      <c r="F17" s="124">
        <v>275.8724090797424</v>
      </c>
      <c r="G17" s="128">
        <v>4248310.6399999997</v>
      </c>
      <c r="H17" s="128">
        <v>2148077.06</v>
      </c>
      <c r="I17" s="126">
        <v>197.77272981072659</v>
      </c>
      <c r="J17" s="27">
        <v>145407.20999999973</v>
      </c>
      <c r="K17" s="27">
        <v>2100233.5799999996</v>
      </c>
    </row>
    <row r="18" spans="1:11" s="20" customFormat="1" ht="22.95" customHeight="1" x14ac:dyDescent="0.25">
      <c r="A18" s="181"/>
      <c r="B18" s="7" t="s">
        <v>29</v>
      </c>
      <c r="C18" s="31" t="s">
        <v>3</v>
      </c>
      <c r="D18" s="127">
        <v>56916140.589999914</v>
      </c>
      <c r="E18" s="128">
        <v>44171559.199999928</v>
      </c>
      <c r="F18" s="124">
        <v>128.85245986517043</v>
      </c>
      <c r="G18" s="128">
        <v>766269558.75999999</v>
      </c>
      <c r="H18" s="128">
        <v>599461826.05999994</v>
      </c>
      <c r="I18" s="126">
        <v>127.82624771895055</v>
      </c>
      <c r="J18" s="27">
        <v>12744581.389999986</v>
      </c>
      <c r="K18" s="27">
        <v>166807732.70000005</v>
      </c>
    </row>
    <row r="19" spans="1:11" s="20" customFormat="1" ht="22.95" customHeight="1" x14ac:dyDescent="0.25">
      <c r="A19" s="181"/>
      <c r="B19" s="7" t="s">
        <v>30</v>
      </c>
      <c r="C19" s="31" t="s">
        <v>4</v>
      </c>
      <c r="D19" s="127">
        <v>29126.339999999851</v>
      </c>
      <c r="E19" s="128">
        <v>39896.389999999665</v>
      </c>
      <c r="F19" s="124">
        <v>73.004951074521017</v>
      </c>
      <c r="G19" s="128">
        <v>3988289.95</v>
      </c>
      <c r="H19" s="128">
        <v>2591065.54</v>
      </c>
      <c r="I19" s="126">
        <v>153.92470350248263</v>
      </c>
      <c r="J19" s="27">
        <v>-10770.049999999814</v>
      </c>
      <c r="K19" s="27">
        <v>1397224.4100000001</v>
      </c>
    </row>
    <row r="20" spans="1:11" s="20" customFormat="1" ht="28.95" customHeight="1" x14ac:dyDescent="0.3">
      <c r="A20" s="181"/>
      <c r="B20" s="3" t="s">
        <v>31</v>
      </c>
      <c r="C20" s="42" t="s">
        <v>65</v>
      </c>
      <c r="D20" s="118">
        <v>572117641.20000005</v>
      </c>
      <c r="E20" s="119">
        <v>528053797.20000142</v>
      </c>
      <c r="F20" s="120">
        <v>108.34457478265406</v>
      </c>
      <c r="G20" s="119">
        <v>6077344181.3500004</v>
      </c>
      <c r="H20" s="119">
        <v>5704543106.9100008</v>
      </c>
      <c r="I20" s="121">
        <v>106.53516096650088</v>
      </c>
      <c r="J20" s="27">
        <v>44063843.999998629</v>
      </c>
      <c r="K20" s="27">
        <v>372801074.43999958</v>
      </c>
    </row>
    <row r="21" spans="1:11" s="20" customFormat="1" ht="22.95" customHeight="1" x14ac:dyDescent="0.25">
      <c r="A21" s="181"/>
      <c r="B21" s="7" t="s">
        <v>32</v>
      </c>
      <c r="C21" s="31" t="s">
        <v>5</v>
      </c>
      <c r="D21" s="127">
        <v>3294224.390000008</v>
      </c>
      <c r="E21" s="128">
        <v>3010554.4400000013</v>
      </c>
      <c r="F21" s="124">
        <v>109.42251520952422</v>
      </c>
      <c r="G21" s="128">
        <v>34709902.730000004</v>
      </c>
      <c r="H21" s="128">
        <v>32297875.919999998</v>
      </c>
      <c r="I21" s="126">
        <v>107.46806637060115</v>
      </c>
      <c r="J21" s="27">
        <v>283669.95000000671</v>
      </c>
      <c r="K21" s="27">
        <v>2412026.8100000061</v>
      </c>
    </row>
    <row r="22" spans="1:11" s="20" customFormat="1" ht="22.95" customHeight="1" x14ac:dyDescent="0.25">
      <c r="A22" s="181"/>
      <c r="B22" s="7" t="s">
        <v>33</v>
      </c>
      <c r="C22" s="31" t="s">
        <v>6</v>
      </c>
      <c r="D22" s="127">
        <v>2954372.8800000027</v>
      </c>
      <c r="E22" s="128">
        <v>2709428.3499999978</v>
      </c>
      <c r="F22" s="124">
        <v>109.0404505437468</v>
      </c>
      <c r="G22" s="128">
        <v>31165201.920000002</v>
      </c>
      <c r="H22" s="128">
        <v>29159496.420000002</v>
      </c>
      <c r="I22" s="126">
        <v>106.87839553574842</v>
      </c>
      <c r="J22" s="27">
        <v>244944.53000000492</v>
      </c>
      <c r="K22" s="27">
        <v>2005705.5</v>
      </c>
    </row>
    <row r="23" spans="1:11" s="20" customFormat="1" ht="22.95" customHeight="1" x14ac:dyDescent="0.25">
      <c r="A23" s="181"/>
      <c r="B23" s="10" t="s">
        <v>34</v>
      </c>
      <c r="C23" s="37" t="s">
        <v>7</v>
      </c>
      <c r="D23" s="127">
        <v>364091476.04000014</v>
      </c>
      <c r="E23" s="128">
        <v>336487881.26000106</v>
      </c>
      <c r="F23" s="124">
        <v>108.20344396256876</v>
      </c>
      <c r="G23" s="128">
        <v>3874209198.3500004</v>
      </c>
      <c r="H23" s="128">
        <v>3637478543.8900008</v>
      </c>
      <c r="I23" s="126">
        <v>106.50809761772051</v>
      </c>
      <c r="J23" s="27">
        <v>27603594.779999077</v>
      </c>
      <c r="K23" s="27">
        <v>236730654.45999956</v>
      </c>
    </row>
    <row r="24" spans="1:11" s="20" customFormat="1" ht="22.95" customHeight="1" x14ac:dyDescent="0.25">
      <c r="A24" s="181"/>
      <c r="B24" s="7" t="s">
        <v>35</v>
      </c>
      <c r="C24" s="31" t="s">
        <v>8</v>
      </c>
      <c r="D24" s="127">
        <v>201777567.88999987</v>
      </c>
      <c r="E24" s="128">
        <v>185845933.15000033</v>
      </c>
      <c r="F24" s="124">
        <v>108.57249576031387</v>
      </c>
      <c r="G24" s="128">
        <v>2137259878.3499997</v>
      </c>
      <c r="H24" s="128">
        <v>2005607190.6800001</v>
      </c>
      <c r="I24" s="126">
        <v>106.56423093623646</v>
      </c>
      <c r="J24" s="27">
        <v>15931634.739999533</v>
      </c>
      <c r="K24" s="27">
        <v>131652687.6699996</v>
      </c>
    </row>
    <row r="25" spans="1:11" s="20" customFormat="1" ht="21" customHeight="1" x14ac:dyDescent="0.3">
      <c r="A25" s="181"/>
      <c r="B25" s="3" t="s">
        <v>36</v>
      </c>
      <c r="C25" s="4" t="s">
        <v>66</v>
      </c>
      <c r="D25" s="118">
        <v>2244923.0599999987</v>
      </c>
      <c r="E25" s="119">
        <v>1961124.5800000019</v>
      </c>
      <c r="F25" s="120">
        <v>114.47121120678607</v>
      </c>
      <c r="G25" s="119">
        <v>21341890.629999999</v>
      </c>
      <c r="H25" s="119">
        <v>19792018.699999999</v>
      </c>
      <c r="I25" s="121">
        <v>107.83079257094678</v>
      </c>
      <c r="J25" s="27">
        <v>283798.47999999672</v>
      </c>
      <c r="K25" s="27">
        <v>1549871.9299999997</v>
      </c>
    </row>
    <row r="26" spans="1:11" s="20" customFormat="1" ht="22.95" customHeight="1" x14ac:dyDescent="0.25">
      <c r="A26" s="181"/>
      <c r="B26" s="7" t="s">
        <v>37</v>
      </c>
      <c r="C26" s="31" t="s">
        <v>9</v>
      </c>
      <c r="D26" s="127">
        <v>2244923.0599999987</v>
      </c>
      <c r="E26" s="128">
        <v>1961124.5800000019</v>
      </c>
      <c r="F26" s="124">
        <v>114.47121120678607</v>
      </c>
      <c r="G26" s="128">
        <v>21341890.629999999</v>
      </c>
      <c r="H26" s="128">
        <v>19792018.699999999</v>
      </c>
      <c r="I26" s="126">
        <v>107.83079257094678</v>
      </c>
      <c r="J26" s="27">
        <v>283798.47999999672</v>
      </c>
      <c r="K26" s="27">
        <v>1549871.9299999997</v>
      </c>
    </row>
    <row r="27" spans="1:11" s="20" customFormat="1" ht="21" customHeight="1" x14ac:dyDescent="0.3">
      <c r="A27" s="181"/>
      <c r="B27" s="3" t="s">
        <v>38</v>
      </c>
      <c r="C27" s="4" t="s">
        <v>67</v>
      </c>
      <c r="D27" s="118">
        <v>15357130.269999973</v>
      </c>
      <c r="E27" s="119">
        <v>16738127.539999988</v>
      </c>
      <c r="F27" s="120">
        <v>91.749392118683687</v>
      </c>
      <c r="G27" s="119">
        <v>274261651</v>
      </c>
      <c r="H27" s="119">
        <v>256169279.25</v>
      </c>
      <c r="I27" s="121">
        <v>107.062662549924</v>
      </c>
      <c r="J27" s="27">
        <v>-1380997.2700000145</v>
      </c>
      <c r="K27" s="27">
        <v>18092371.75</v>
      </c>
    </row>
    <row r="28" spans="1:11" s="20" customFormat="1" ht="22.95" customHeight="1" x14ac:dyDescent="0.25">
      <c r="A28" s="181"/>
      <c r="B28" s="7" t="s">
        <v>39</v>
      </c>
      <c r="C28" s="31" t="s">
        <v>10</v>
      </c>
      <c r="D28" s="127">
        <v>11077022.339999974</v>
      </c>
      <c r="E28" s="128">
        <v>12743815.919999987</v>
      </c>
      <c r="F28" s="124">
        <v>86.920765409172546</v>
      </c>
      <c r="G28" s="128">
        <v>221898691.38</v>
      </c>
      <c r="H28" s="128">
        <v>215126682.22</v>
      </c>
      <c r="I28" s="126">
        <v>103.14791688790821</v>
      </c>
      <c r="J28" s="27">
        <v>-1666793.5800000131</v>
      </c>
      <c r="K28" s="27">
        <v>6772009.1599999964</v>
      </c>
    </row>
    <row r="29" spans="1:11" s="20" customFormat="1" ht="19.2" customHeight="1" x14ac:dyDescent="0.25">
      <c r="A29" s="181"/>
      <c r="B29" s="8" t="s">
        <v>68</v>
      </c>
      <c r="C29" s="35" t="s">
        <v>69</v>
      </c>
      <c r="D29" s="127">
        <v>1001.9799999999959</v>
      </c>
      <c r="E29" s="128">
        <v>931.90999999999985</v>
      </c>
      <c r="F29" s="124">
        <v>107.51896642379586</v>
      </c>
      <c r="G29" s="128">
        <v>44928.909999999996</v>
      </c>
      <c r="H29" s="128">
        <v>-17559.600000000002</v>
      </c>
      <c r="I29" s="126">
        <v>-255.86522472038081</v>
      </c>
      <c r="J29" s="27">
        <v>70.069999999996071</v>
      </c>
      <c r="K29" s="27">
        <v>62488.509999999995</v>
      </c>
    </row>
    <row r="30" spans="1:11" s="20" customFormat="1" ht="22.95" customHeight="1" x14ac:dyDescent="0.25">
      <c r="A30" s="181"/>
      <c r="B30" s="7" t="s">
        <v>40</v>
      </c>
      <c r="C30" s="31" t="s">
        <v>11</v>
      </c>
      <c r="D30" s="127">
        <v>70877.909999999858</v>
      </c>
      <c r="E30" s="128">
        <v>9319.640000000014</v>
      </c>
      <c r="F30" s="124">
        <v>760.52197295174221</v>
      </c>
      <c r="G30" s="128">
        <v>523277.60999999993</v>
      </c>
      <c r="H30" s="128">
        <v>510259.38999999996</v>
      </c>
      <c r="I30" s="126">
        <v>102.55129454844524</v>
      </c>
      <c r="J30" s="27">
        <v>61558.269999999844</v>
      </c>
      <c r="K30" s="27">
        <v>13018.219999999972</v>
      </c>
    </row>
    <row r="31" spans="1:11" s="20" customFormat="1" ht="19.2" customHeight="1" x14ac:dyDescent="0.25">
      <c r="A31" s="181"/>
      <c r="B31" s="8" t="s">
        <v>70</v>
      </c>
      <c r="C31" s="35" t="s">
        <v>71</v>
      </c>
      <c r="D31" s="127">
        <v>32121.559999999998</v>
      </c>
      <c r="E31" s="128">
        <v>4241.640000000014</v>
      </c>
      <c r="F31" s="124">
        <v>757.2910478022626</v>
      </c>
      <c r="G31" s="128">
        <v>200717.21</v>
      </c>
      <c r="H31" s="128">
        <v>195651.11000000002</v>
      </c>
      <c r="I31" s="126">
        <v>102.58935408033207</v>
      </c>
      <c r="J31" s="27">
        <v>27879.919999999984</v>
      </c>
      <c r="K31" s="27">
        <v>5066.0999999999767</v>
      </c>
    </row>
    <row r="32" spans="1:11" s="20" customFormat="1" ht="22.95" customHeight="1" x14ac:dyDescent="0.25">
      <c r="A32" s="181"/>
      <c r="B32" s="7" t="s">
        <v>41</v>
      </c>
      <c r="C32" s="31" t="s">
        <v>12</v>
      </c>
      <c r="D32" s="127">
        <v>873273.26000000164</v>
      </c>
      <c r="E32" s="128">
        <v>940218.75999999885</v>
      </c>
      <c r="F32" s="124">
        <v>92.879795336141001</v>
      </c>
      <c r="G32" s="128">
        <v>10555359.790000001</v>
      </c>
      <c r="H32" s="128">
        <v>8600424.709999999</v>
      </c>
      <c r="I32" s="126">
        <v>122.73068070379051</v>
      </c>
      <c r="J32" s="27">
        <v>-66945.499999997206</v>
      </c>
      <c r="K32" s="27">
        <v>1954935.0800000019</v>
      </c>
    </row>
    <row r="33" spans="1:11" s="20" customFormat="1" ht="22.95" customHeight="1" x14ac:dyDescent="0.25">
      <c r="A33" s="181"/>
      <c r="B33" s="7" t="s">
        <v>42</v>
      </c>
      <c r="C33" s="31" t="s">
        <v>13</v>
      </c>
      <c r="D33" s="127">
        <v>3335956.7599999979</v>
      </c>
      <c r="E33" s="128">
        <v>3044773.2200000025</v>
      </c>
      <c r="F33" s="124">
        <v>109.56339007737314</v>
      </c>
      <c r="G33" s="128">
        <v>41284322.219999999</v>
      </c>
      <c r="H33" s="128">
        <v>31931912.93</v>
      </c>
      <c r="I33" s="126">
        <v>129.28859699230051</v>
      </c>
      <c r="J33" s="27">
        <v>291183.53999999538</v>
      </c>
      <c r="K33" s="27">
        <v>9352409.2899999991</v>
      </c>
    </row>
    <row r="34" spans="1:11" s="20" customFormat="1" ht="19.2" customHeight="1" x14ac:dyDescent="0.25">
      <c r="A34" s="181"/>
      <c r="B34" s="8" t="s">
        <v>72</v>
      </c>
      <c r="C34" s="35" t="s">
        <v>73</v>
      </c>
      <c r="D34" s="127">
        <v>0</v>
      </c>
      <c r="E34" s="128">
        <v>2738.25</v>
      </c>
      <c r="F34" s="124">
        <v>0</v>
      </c>
      <c r="G34" s="128">
        <v>52191.21</v>
      </c>
      <c r="H34" s="128">
        <v>85386.270000000019</v>
      </c>
      <c r="I34" s="126">
        <v>61.123656063205466</v>
      </c>
      <c r="J34" s="27">
        <v>-2738.25</v>
      </c>
      <c r="K34" s="27">
        <v>-33195.060000000019</v>
      </c>
    </row>
    <row r="35" spans="1:11" s="20" customFormat="1" ht="27.6" customHeight="1" x14ac:dyDescent="0.3">
      <c r="A35" s="181"/>
      <c r="B35" s="3" t="s">
        <v>43</v>
      </c>
      <c r="C35" s="42" t="s">
        <v>128</v>
      </c>
      <c r="D35" s="118">
        <v>460355288.10000014</v>
      </c>
      <c r="E35" s="119">
        <v>435046460.81000018</v>
      </c>
      <c r="F35" s="120">
        <v>105.81749986952616</v>
      </c>
      <c r="G35" s="119">
        <v>5520346267.5</v>
      </c>
      <c r="H35" s="119">
        <v>5233323593.2099991</v>
      </c>
      <c r="I35" s="121">
        <v>105.4845199074332</v>
      </c>
      <c r="J35" s="27">
        <v>25308827.289999962</v>
      </c>
      <c r="K35" s="27">
        <v>287022674.29000092</v>
      </c>
    </row>
    <row r="36" spans="1:11" s="20" customFormat="1" ht="22.95" customHeight="1" x14ac:dyDescent="0.3">
      <c r="A36" s="181"/>
      <c r="B36" s="7" t="s">
        <v>44</v>
      </c>
      <c r="C36" s="31" t="s">
        <v>112</v>
      </c>
      <c r="D36" s="125">
        <v>300274300.45000017</v>
      </c>
      <c r="E36" s="130">
        <v>283226325.41000015</v>
      </c>
      <c r="F36" s="131">
        <v>106.01920567070214</v>
      </c>
      <c r="G36" s="130">
        <v>3504190166.8099999</v>
      </c>
      <c r="H36" s="130">
        <v>3272031982.75</v>
      </c>
      <c r="I36" s="132">
        <v>107.0952296702455</v>
      </c>
      <c r="J36" s="27">
        <v>17047975.040000021</v>
      </c>
      <c r="K36" s="27">
        <v>232158184.05999994</v>
      </c>
    </row>
    <row r="37" spans="1:11" s="20" customFormat="1" ht="27.6" customHeight="1" x14ac:dyDescent="0.3">
      <c r="A37" s="181"/>
      <c r="B37" s="7" t="s">
        <v>45</v>
      </c>
      <c r="C37" s="44" t="s">
        <v>110</v>
      </c>
      <c r="D37" s="133">
        <v>289307112.06000018</v>
      </c>
      <c r="E37" s="134">
        <v>270393123.84000015</v>
      </c>
      <c r="F37" s="135">
        <v>106.99499600854941</v>
      </c>
      <c r="G37" s="134">
        <v>3370568373.96</v>
      </c>
      <c r="H37" s="134">
        <v>2776341154.1900001</v>
      </c>
      <c r="I37" s="136">
        <v>121.40324934034868</v>
      </c>
      <c r="J37" s="27">
        <v>18913988.220000029</v>
      </c>
      <c r="K37" s="27">
        <v>594227219.76999998</v>
      </c>
    </row>
    <row r="38" spans="1:11" s="20" customFormat="1" ht="19.2" customHeight="1" x14ac:dyDescent="0.3">
      <c r="A38" s="181"/>
      <c r="B38" s="9" t="s">
        <v>108</v>
      </c>
      <c r="C38" s="34" t="s">
        <v>105</v>
      </c>
      <c r="D38" s="137">
        <v>464512400.67000008</v>
      </c>
      <c r="E38" s="138">
        <v>429416130.84000015</v>
      </c>
      <c r="F38" s="135">
        <v>108.1730208321114</v>
      </c>
      <c r="G38" s="138">
        <v>5234719571.7200003</v>
      </c>
      <c r="H38" s="138">
        <v>4678214889.21</v>
      </c>
      <c r="I38" s="136">
        <v>111.8956631041798</v>
      </c>
      <c r="J38" s="27">
        <v>35096269.829999924</v>
      </c>
      <c r="K38" s="27">
        <v>556504682.51000023</v>
      </c>
    </row>
    <row r="39" spans="1:11" s="20" customFormat="1" ht="19.2" customHeight="1" x14ac:dyDescent="0.3">
      <c r="A39" s="181"/>
      <c r="B39" s="9" t="s">
        <v>109</v>
      </c>
      <c r="C39" s="34" t="s">
        <v>1</v>
      </c>
      <c r="D39" s="137">
        <v>175205288.6099999</v>
      </c>
      <c r="E39" s="138">
        <v>159023007</v>
      </c>
      <c r="F39" s="139">
        <v>110.17606314663632</v>
      </c>
      <c r="G39" s="138">
        <v>1864151197.76</v>
      </c>
      <c r="H39" s="138">
        <v>1901873735.02</v>
      </c>
      <c r="I39" s="140">
        <v>98.016559324344243</v>
      </c>
      <c r="J39" s="27">
        <v>16182281.609999895</v>
      </c>
      <c r="K39" s="27">
        <v>-37722537.25999999</v>
      </c>
    </row>
    <row r="40" spans="1:11" s="20" customFormat="1" ht="22.95" customHeight="1" x14ac:dyDescent="0.3">
      <c r="A40" s="181"/>
      <c r="B40" s="11" t="s">
        <v>46</v>
      </c>
      <c r="C40" s="31" t="s">
        <v>106</v>
      </c>
      <c r="D40" s="133">
        <v>10967188.390000001</v>
      </c>
      <c r="E40" s="134">
        <v>12833201.57</v>
      </c>
      <c r="F40" s="139">
        <v>85.459488267042005</v>
      </c>
      <c r="G40" s="134">
        <v>133621792.84999999</v>
      </c>
      <c r="H40" s="134">
        <v>495690828.55999994</v>
      </c>
      <c r="I40" s="140">
        <v>26.956680485329169</v>
      </c>
      <c r="J40" s="27">
        <v>-1866013.1799999997</v>
      </c>
      <c r="K40" s="27">
        <v>-362069035.70999992</v>
      </c>
    </row>
    <row r="41" spans="1:11" s="20" customFormat="1" ht="22.95" customHeight="1" x14ac:dyDescent="0.25">
      <c r="A41" s="181"/>
      <c r="B41" s="11" t="s">
        <v>47</v>
      </c>
      <c r="C41" s="38" t="s">
        <v>113</v>
      </c>
      <c r="D41" s="137">
        <v>12001731.58</v>
      </c>
      <c r="E41" s="138">
        <v>11367269.35</v>
      </c>
      <c r="F41" s="139">
        <v>105.58148320819018</v>
      </c>
      <c r="G41" s="138">
        <v>138802087.17000002</v>
      </c>
      <c r="H41" s="138">
        <v>132776016.11999999</v>
      </c>
      <c r="I41" s="140">
        <v>104.53852376814335</v>
      </c>
      <c r="J41" s="27">
        <v>634462.23000000045</v>
      </c>
      <c r="K41" s="27">
        <v>6026071.0500000268</v>
      </c>
    </row>
    <row r="42" spans="1:11" s="20" customFormat="1" ht="22.95" customHeight="1" x14ac:dyDescent="0.3">
      <c r="A42" s="181"/>
      <c r="B42" s="7" t="s">
        <v>48</v>
      </c>
      <c r="C42" s="39" t="s">
        <v>115</v>
      </c>
      <c r="D42" s="125">
        <v>125130138.10000001</v>
      </c>
      <c r="E42" s="130">
        <v>120538840.47999999</v>
      </c>
      <c r="F42" s="131">
        <v>103.80897775498497</v>
      </c>
      <c r="G42" s="130">
        <v>1585476381.2499995</v>
      </c>
      <c r="H42" s="130">
        <v>1551112431.3800001</v>
      </c>
      <c r="I42" s="132">
        <v>102.21543900846868</v>
      </c>
      <c r="J42" s="27">
        <v>4591297.6200000197</v>
      </c>
      <c r="K42" s="27">
        <v>34363949.869999409</v>
      </c>
    </row>
    <row r="43" spans="1:11" s="20" customFormat="1" ht="19.2" customHeight="1" x14ac:dyDescent="0.3">
      <c r="A43" s="181"/>
      <c r="B43" s="9" t="s">
        <v>77</v>
      </c>
      <c r="C43" s="111" t="s">
        <v>105</v>
      </c>
      <c r="D43" s="129">
        <v>131154838.79000001</v>
      </c>
      <c r="E43" s="141">
        <v>125660304.50999999</v>
      </c>
      <c r="F43" s="139">
        <v>104.37252981474572</v>
      </c>
      <c r="G43" s="141">
        <v>1680688164.6299996</v>
      </c>
      <c r="H43" s="129">
        <v>1640065725.51</v>
      </c>
      <c r="I43" s="140">
        <v>102.47687873041598</v>
      </c>
      <c r="J43" s="27">
        <v>5494534.2800000161</v>
      </c>
      <c r="K43" s="27">
        <v>40622439.119999647</v>
      </c>
    </row>
    <row r="44" spans="1:11" s="20" customFormat="1" ht="19.2" customHeight="1" x14ac:dyDescent="0.3">
      <c r="A44" s="181"/>
      <c r="B44" s="8" t="s">
        <v>114</v>
      </c>
      <c r="C44" s="111" t="s">
        <v>1</v>
      </c>
      <c r="D44" s="127">
        <v>6024700.6899999995</v>
      </c>
      <c r="E44" s="128">
        <v>5121464.0299999993</v>
      </c>
      <c r="F44" s="124">
        <v>117.63629803331841</v>
      </c>
      <c r="G44" s="128">
        <v>95211783.38000001</v>
      </c>
      <c r="H44" s="127">
        <v>88953294.129999995</v>
      </c>
      <c r="I44" s="126">
        <v>107.03570262485569</v>
      </c>
      <c r="J44" s="27">
        <v>903236.66000000015</v>
      </c>
      <c r="K44" s="27">
        <v>6258489.2500000149</v>
      </c>
    </row>
    <row r="45" spans="1:11" s="20" customFormat="1" ht="18" customHeight="1" x14ac:dyDescent="0.25">
      <c r="A45" s="181"/>
      <c r="B45" s="7" t="s">
        <v>49</v>
      </c>
      <c r="C45" s="31" t="s">
        <v>74</v>
      </c>
      <c r="D45" s="129">
        <v>16980991.119999945</v>
      </c>
      <c r="E45" s="128">
        <v>16499739.859999955</v>
      </c>
      <c r="F45" s="139">
        <v>102.9167202882191</v>
      </c>
      <c r="G45" s="128">
        <v>215567704.52999997</v>
      </c>
      <c r="H45" s="127">
        <v>208881311.74999997</v>
      </c>
      <c r="I45" s="140">
        <v>103.2010488271936</v>
      </c>
      <c r="J45" s="27">
        <v>481251.25999999046</v>
      </c>
      <c r="K45" s="27">
        <v>6686392.7800000012</v>
      </c>
    </row>
    <row r="46" spans="1:11" s="20" customFormat="1" ht="19.2" customHeight="1" x14ac:dyDescent="0.25">
      <c r="A46" s="181"/>
      <c r="B46" s="8" t="s">
        <v>111</v>
      </c>
      <c r="C46" s="35" t="s">
        <v>75</v>
      </c>
      <c r="D46" s="127">
        <v>16874987.689999968</v>
      </c>
      <c r="E46" s="128">
        <v>16378687.079999954</v>
      </c>
      <c r="F46" s="124">
        <v>103.03016113303762</v>
      </c>
      <c r="G46" s="128">
        <v>212960839.70999998</v>
      </c>
      <c r="H46" s="127">
        <v>206206501.13999999</v>
      </c>
      <c r="I46" s="126">
        <v>103.27552164100504</v>
      </c>
      <c r="J46" s="27">
        <v>496300.61000001431</v>
      </c>
      <c r="K46" s="27">
        <v>6754338.5699999928</v>
      </c>
    </row>
    <row r="47" spans="1:11" s="20" customFormat="1" ht="22.95" customHeight="1" x14ac:dyDescent="0.25">
      <c r="A47" s="181"/>
      <c r="B47" s="7" t="s">
        <v>92</v>
      </c>
      <c r="C47" s="31" t="s">
        <v>76</v>
      </c>
      <c r="D47" s="127">
        <v>2829414.4799999981</v>
      </c>
      <c r="E47" s="128">
        <v>3060559.2400000012</v>
      </c>
      <c r="F47" s="124">
        <v>92.447629930535086</v>
      </c>
      <c r="G47" s="128">
        <v>40793141.419999994</v>
      </c>
      <c r="H47" s="128">
        <v>42967321.240000002</v>
      </c>
      <c r="I47" s="126">
        <v>94.939922347367613</v>
      </c>
      <c r="J47" s="27">
        <v>-231144.76000000304</v>
      </c>
      <c r="K47" s="27">
        <v>-2174179.8200000077</v>
      </c>
    </row>
    <row r="48" spans="1:11" s="20" customFormat="1" ht="19.2" customHeight="1" x14ac:dyDescent="0.25">
      <c r="A48" s="181"/>
      <c r="B48" s="8" t="s">
        <v>100</v>
      </c>
      <c r="C48" s="35" t="s">
        <v>78</v>
      </c>
      <c r="D48" s="127">
        <v>910399.73000000149</v>
      </c>
      <c r="E48" s="128">
        <v>894749.72999999963</v>
      </c>
      <c r="F48" s="124">
        <v>101.74909245292557</v>
      </c>
      <c r="G48" s="128">
        <v>13459750.440000001</v>
      </c>
      <c r="H48" s="128">
        <v>12925128.689999999</v>
      </c>
      <c r="I48" s="126">
        <v>104.13629730753576</v>
      </c>
      <c r="J48" s="27">
        <v>15650.000000001863</v>
      </c>
      <c r="K48" s="27">
        <v>534621.75000000186</v>
      </c>
    </row>
    <row r="49" spans="1:11" s="20" customFormat="1" ht="22.95" customHeight="1" x14ac:dyDescent="0.25">
      <c r="A49" s="181"/>
      <c r="B49" s="7" t="s">
        <v>101</v>
      </c>
      <c r="C49" s="31" t="s">
        <v>14</v>
      </c>
      <c r="D49" s="127">
        <v>3138712.370000001</v>
      </c>
      <c r="E49" s="128">
        <v>353726.47000000137</v>
      </c>
      <c r="F49" s="124">
        <v>887.32753587821378</v>
      </c>
      <c r="G49" s="128">
        <v>35516786.32</v>
      </c>
      <c r="H49" s="128">
        <v>25554529.969999999</v>
      </c>
      <c r="I49" s="126">
        <v>138.9843067420739</v>
      </c>
      <c r="J49" s="27">
        <v>2784985.8999999994</v>
      </c>
      <c r="K49" s="27">
        <v>9962256.3500000015</v>
      </c>
    </row>
    <row r="50" spans="1:11" s="20" customFormat="1" ht="22.95" customHeight="1" x14ac:dyDescent="0.3">
      <c r="A50" s="181"/>
      <c r="B50" s="3" t="s">
        <v>50</v>
      </c>
      <c r="C50" s="4" t="s">
        <v>91</v>
      </c>
      <c r="D50" s="118">
        <v>6128981.4999999991</v>
      </c>
      <c r="E50" s="119">
        <v>6300317.2300000004</v>
      </c>
      <c r="F50" s="120">
        <v>97.280522174595305</v>
      </c>
      <c r="G50" s="119">
        <v>83265363.349999994</v>
      </c>
      <c r="H50" s="119">
        <v>81932210.980000004</v>
      </c>
      <c r="I50" s="121">
        <v>101.62714072286589</v>
      </c>
      <c r="J50" s="27">
        <v>-171335.73000000138</v>
      </c>
      <c r="K50" s="27">
        <v>1333152.3699999899</v>
      </c>
    </row>
    <row r="51" spans="1:11" s="20" customFormat="1" ht="22.95" customHeight="1" x14ac:dyDescent="0.25">
      <c r="A51" s="181"/>
      <c r="B51" s="7" t="s">
        <v>103</v>
      </c>
      <c r="C51" s="39" t="s">
        <v>104</v>
      </c>
      <c r="D51" s="129">
        <v>6128981.4999999991</v>
      </c>
      <c r="E51" s="141">
        <v>6300317.2300000004</v>
      </c>
      <c r="F51" s="139">
        <v>97.280522174595305</v>
      </c>
      <c r="G51" s="141">
        <v>83265363.349999994</v>
      </c>
      <c r="H51" s="141">
        <v>81932210.980000004</v>
      </c>
      <c r="I51" s="140">
        <v>101.62714072286589</v>
      </c>
      <c r="J51" s="27">
        <v>-171335.73000000138</v>
      </c>
      <c r="K51" s="27">
        <v>1333152.3699999899</v>
      </c>
    </row>
    <row r="52" spans="1:11" s="20" customFormat="1" ht="21" customHeight="1" x14ac:dyDescent="0.25">
      <c r="A52" s="181"/>
      <c r="B52" s="3" t="s">
        <v>52</v>
      </c>
      <c r="C52" s="5" t="s">
        <v>15</v>
      </c>
      <c r="D52" s="142">
        <v>90.8700000000008</v>
      </c>
      <c r="E52" s="143">
        <v>389.32999999999993</v>
      </c>
      <c r="F52" s="120">
        <v>23.340097089872554</v>
      </c>
      <c r="G52" s="143">
        <v>10688.130000000001</v>
      </c>
      <c r="H52" s="143">
        <v>1668.71</v>
      </c>
      <c r="I52" s="121">
        <v>640.50254388120175</v>
      </c>
      <c r="J52" s="27">
        <v>-298.45999999999913</v>
      </c>
      <c r="K52" s="27">
        <v>9019.4200000000019</v>
      </c>
    </row>
    <row r="53" spans="1:11" s="20" customFormat="1" ht="22.95" customHeight="1" x14ac:dyDescent="0.3">
      <c r="A53" s="181"/>
      <c r="B53" s="104" t="s">
        <v>51</v>
      </c>
      <c r="C53" s="110" t="s">
        <v>118</v>
      </c>
      <c r="D53" s="164">
        <v>8310236.8300000019</v>
      </c>
      <c r="E53" s="165">
        <v>7696869.0900000017</v>
      </c>
      <c r="F53" s="166">
        <v>107.96905511614983</v>
      </c>
      <c r="G53" s="167">
        <v>100821883.98</v>
      </c>
      <c r="H53" s="165">
        <v>94515827.789999992</v>
      </c>
      <c r="I53" s="168">
        <v>106.67195784817241</v>
      </c>
      <c r="J53" s="27">
        <v>613367.74000000022</v>
      </c>
      <c r="K53" s="27">
        <v>6306056.1900000125</v>
      </c>
    </row>
    <row r="54" spans="1:11" s="20" customFormat="1" ht="21" customHeight="1" x14ac:dyDescent="0.3">
      <c r="A54" s="181"/>
      <c r="B54" s="3" t="s">
        <v>53</v>
      </c>
      <c r="C54" s="5" t="s">
        <v>102</v>
      </c>
      <c r="D54" s="118">
        <v>5208891.3300000047</v>
      </c>
      <c r="E54" s="119">
        <v>5182177.3200000022</v>
      </c>
      <c r="F54" s="144">
        <v>100.51549779852</v>
      </c>
      <c r="G54" s="119">
        <v>68431078.75</v>
      </c>
      <c r="H54" s="119">
        <v>66327250.149999999</v>
      </c>
      <c r="I54" s="121">
        <v>103.17189178692341</v>
      </c>
      <c r="J54" s="27">
        <v>26714.01000000257</v>
      </c>
      <c r="K54" s="27">
        <v>2103828.6000000015</v>
      </c>
    </row>
    <row r="55" spans="1:11" s="20" customFormat="1" ht="22.95" customHeight="1" x14ac:dyDescent="0.25">
      <c r="A55" s="181"/>
      <c r="B55" s="8" t="s">
        <v>93</v>
      </c>
      <c r="C55" s="31" t="s">
        <v>79</v>
      </c>
      <c r="D55" s="127">
        <v>2951992.150000006</v>
      </c>
      <c r="E55" s="128">
        <v>3060408.0300000012</v>
      </c>
      <c r="F55" s="124">
        <v>96.457469757717391</v>
      </c>
      <c r="G55" s="128">
        <v>37752650.5</v>
      </c>
      <c r="H55" s="128">
        <v>37654838.780000001</v>
      </c>
      <c r="I55" s="126">
        <v>100.25975870079134</v>
      </c>
      <c r="J55" s="27">
        <v>-108415.87999999523</v>
      </c>
      <c r="K55" s="27">
        <v>97811.719999998808</v>
      </c>
    </row>
    <row r="56" spans="1:11" s="20" customFormat="1" ht="22.95" customHeight="1" x14ac:dyDescent="0.25">
      <c r="A56" s="181"/>
      <c r="B56" s="8" t="s">
        <v>94</v>
      </c>
      <c r="C56" s="40" t="s">
        <v>121</v>
      </c>
      <c r="D56" s="127">
        <v>1888710.4499999993</v>
      </c>
      <c r="E56" s="128">
        <v>1813860.8000000007</v>
      </c>
      <c r="F56" s="139">
        <v>104.12653771447063</v>
      </c>
      <c r="G56" s="128">
        <v>26688019.280000001</v>
      </c>
      <c r="H56" s="128">
        <v>25339177.32</v>
      </c>
      <c r="I56" s="145">
        <v>105.32314819445764</v>
      </c>
      <c r="J56" s="27">
        <v>74849.64999999851</v>
      </c>
      <c r="K56" s="27">
        <v>1348841.9600000009</v>
      </c>
    </row>
    <row r="57" spans="1:11" s="20" customFormat="1" ht="22.95" customHeight="1" x14ac:dyDescent="0.25">
      <c r="A57" s="181"/>
      <c r="B57" s="8" t="s">
        <v>95</v>
      </c>
      <c r="C57" s="40" t="s">
        <v>80</v>
      </c>
      <c r="D57" s="127">
        <v>368188.72999999952</v>
      </c>
      <c r="E57" s="128">
        <v>307908.48999999976</v>
      </c>
      <c r="F57" s="139">
        <v>119.57732311960602</v>
      </c>
      <c r="G57" s="128">
        <v>3990408.9699999997</v>
      </c>
      <c r="H57" s="128">
        <v>3333234.05</v>
      </c>
      <c r="I57" s="140">
        <v>119.71583483614059</v>
      </c>
      <c r="J57" s="27">
        <v>60280.239999999758</v>
      </c>
      <c r="K57" s="27">
        <v>657174.91999999993</v>
      </c>
    </row>
    <row r="58" spans="1:11" s="20" customFormat="1" ht="21" customHeight="1" x14ac:dyDescent="0.25">
      <c r="A58" s="181"/>
      <c r="B58" s="3" t="s">
        <v>54</v>
      </c>
      <c r="C58" s="5" t="s">
        <v>81</v>
      </c>
      <c r="D58" s="142">
        <v>3101.529999999997</v>
      </c>
      <c r="E58" s="143">
        <v>8943.9700000000048</v>
      </c>
      <c r="F58" s="120">
        <v>34.677330089434506</v>
      </c>
      <c r="G58" s="143">
        <v>63981.18</v>
      </c>
      <c r="H58" s="142">
        <v>76407.790000000008</v>
      </c>
      <c r="I58" s="121">
        <v>83.736461949756674</v>
      </c>
      <c r="J58" s="27">
        <v>-5842.4400000000078</v>
      </c>
      <c r="K58" s="27">
        <v>-12426.610000000008</v>
      </c>
    </row>
    <row r="59" spans="1:11" s="20" customFormat="1" ht="21" customHeight="1" x14ac:dyDescent="0.25">
      <c r="A59" s="181"/>
      <c r="B59" s="3" t="s">
        <v>55</v>
      </c>
      <c r="C59" s="5" t="s">
        <v>122</v>
      </c>
      <c r="D59" s="142">
        <v>2614228.4999999972</v>
      </c>
      <c r="E59" s="143">
        <v>1844440.8499999994</v>
      </c>
      <c r="F59" s="144">
        <v>141.73555633405095</v>
      </c>
      <c r="G59" s="143">
        <v>27545119.310000002</v>
      </c>
      <c r="H59" s="142">
        <v>21237746.219999999</v>
      </c>
      <c r="I59" s="121">
        <v>129.69888153226083</v>
      </c>
      <c r="J59" s="27">
        <v>769787.64999999781</v>
      </c>
      <c r="K59" s="27">
        <v>6307373.0900000036</v>
      </c>
    </row>
    <row r="60" spans="1:11" s="20" customFormat="1" ht="21" customHeight="1" x14ac:dyDescent="0.25">
      <c r="A60" s="181"/>
      <c r="B60" s="3" t="s">
        <v>57</v>
      </c>
      <c r="C60" s="5" t="s">
        <v>153</v>
      </c>
      <c r="D60" s="142">
        <v>484015.4700000002</v>
      </c>
      <c r="E60" s="143">
        <v>661306.95000000042</v>
      </c>
      <c r="F60" s="144">
        <v>73.190742967392055</v>
      </c>
      <c r="G60" s="143">
        <v>4781704.74</v>
      </c>
      <c r="H60" s="143">
        <v>6874423.6300000008</v>
      </c>
      <c r="I60" s="146">
        <v>69.557900376296715</v>
      </c>
      <c r="J60" s="27">
        <v>-177291.48000000021</v>
      </c>
      <c r="K60" s="27">
        <v>-2092718.8900000006</v>
      </c>
    </row>
    <row r="61" spans="1:11" s="20" customFormat="1" ht="22.95" customHeight="1" x14ac:dyDescent="0.25">
      <c r="A61" s="181"/>
      <c r="B61" s="7" t="s">
        <v>58</v>
      </c>
      <c r="C61" s="32" t="s">
        <v>16</v>
      </c>
      <c r="D61" s="127">
        <v>484015.4700000002</v>
      </c>
      <c r="E61" s="147">
        <v>661306.95000000042</v>
      </c>
      <c r="F61" s="139">
        <v>73.190742967392055</v>
      </c>
      <c r="G61" s="147">
        <v>4781704.74</v>
      </c>
      <c r="H61" s="147">
        <v>6874423.6300000008</v>
      </c>
      <c r="I61" s="126">
        <v>69.557900376296715</v>
      </c>
      <c r="J61" s="27">
        <v>-177291.48000000021</v>
      </c>
      <c r="K61" s="27">
        <v>-2092718.8900000006</v>
      </c>
    </row>
    <row r="62" spans="1:11" s="20" customFormat="1" ht="19.2" customHeight="1" x14ac:dyDescent="0.25">
      <c r="A62" s="181"/>
      <c r="B62" s="8" t="s">
        <v>152</v>
      </c>
      <c r="C62" s="35" t="s">
        <v>82</v>
      </c>
      <c r="D62" s="127">
        <v>484015.4700000002</v>
      </c>
      <c r="E62" s="147">
        <v>661306.95000000042</v>
      </c>
      <c r="F62" s="139">
        <v>73.190742967392055</v>
      </c>
      <c r="G62" s="147">
        <v>4781391.28</v>
      </c>
      <c r="H62" s="147">
        <v>6874423.6300000008</v>
      </c>
      <c r="I62" s="148">
        <v>69.553340575841119</v>
      </c>
      <c r="J62" s="27">
        <v>-177291.48000000021</v>
      </c>
      <c r="K62" s="27">
        <v>-2093032.3500000006</v>
      </c>
    </row>
    <row r="63" spans="1:11" s="20" customFormat="1" ht="22.95" customHeight="1" x14ac:dyDescent="0.3">
      <c r="A63" s="181"/>
      <c r="B63" s="104" t="s">
        <v>56</v>
      </c>
      <c r="C63" s="110" t="s">
        <v>119</v>
      </c>
      <c r="D63" s="164">
        <v>41087607.229999945</v>
      </c>
      <c r="E63" s="165">
        <v>39902860.479999974</v>
      </c>
      <c r="F63" s="162">
        <v>102.96907724345674</v>
      </c>
      <c r="G63" s="165">
        <v>484098402.13999999</v>
      </c>
      <c r="H63" s="165">
        <v>480209638.49000001</v>
      </c>
      <c r="I63" s="171">
        <v>100.80980541378304</v>
      </c>
      <c r="J63" s="27">
        <v>1184746.7499999702</v>
      </c>
      <c r="K63" s="27">
        <v>3888763.6499999762</v>
      </c>
    </row>
    <row r="64" spans="1:11" s="20" customFormat="1" ht="44.25" customHeight="1" x14ac:dyDescent="0.3">
      <c r="A64" s="181"/>
      <c r="B64" s="3" t="s">
        <v>96</v>
      </c>
      <c r="C64" s="6" t="s">
        <v>123</v>
      </c>
      <c r="D64" s="118">
        <v>41087607.229999945</v>
      </c>
      <c r="E64" s="119">
        <v>39902860.479999974</v>
      </c>
      <c r="F64" s="144">
        <v>102.96907724345674</v>
      </c>
      <c r="G64" s="149">
        <v>484098402.13999999</v>
      </c>
      <c r="H64" s="119">
        <v>480209638.49000001</v>
      </c>
      <c r="I64" s="146">
        <v>100.80980541378304</v>
      </c>
      <c r="J64" s="27">
        <v>1184746.7499999702</v>
      </c>
      <c r="K64" s="27">
        <v>3888763.6499999762</v>
      </c>
    </row>
    <row r="65" spans="1:11" ht="22.95" customHeight="1" x14ac:dyDescent="0.3">
      <c r="A65" s="181"/>
      <c r="B65" s="7" t="s">
        <v>97</v>
      </c>
      <c r="C65" s="31" t="s">
        <v>17</v>
      </c>
      <c r="D65" s="129">
        <v>24476.239999999991</v>
      </c>
      <c r="E65" s="141">
        <v>25187.469999999972</v>
      </c>
      <c r="F65" s="139">
        <v>97.176254701246364</v>
      </c>
      <c r="G65" s="141">
        <v>302095.34000000003</v>
      </c>
      <c r="H65" s="141">
        <v>307823.28999999998</v>
      </c>
      <c r="I65" s="140">
        <v>98.13920837503882</v>
      </c>
      <c r="J65" s="27">
        <v>-711.22999999998137</v>
      </c>
      <c r="K65" s="27">
        <v>-5727.9499999999534</v>
      </c>
    </row>
    <row r="66" spans="1:11" ht="22.95" customHeight="1" x14ac:dyDescent="0.3">
      <c r="A66" s="181"/>
      <c r="B66" s="7" t="s">
        <v>98</v>
      </c>
      <c r="C66" s="31" t="s">
        <v>18</v>
      </c>
      <c r="D66" s="129">
        <v>41095.479999999981</v>
      </c>
      <c r="E66" s="141">
        <v>42667.549999999988</v>
      </c>
      <c r="F66" s="139">
        <v>96.315537217393526</v>
      </c>
      <c r="G66" s="141">
        <v>505830.51</v>
      </c>
      <c r="H66" s="141">
        <v>508149.29</v>
      </c>
      <c r="I66" s="140">
        <v>99.543681346086316</v>
      </c>
      <c r="J66" s="27">
        <v>-1572.070000000007</v>
      </c>
      <c r="K66" s="27">
        <v>-2318.7799999999697</v>
      </c>
    </row>
    <row r="67" spans="1:11" ht="22.95" customHeight="1" x14ac:dyDescent="0.3">
      <c r="A67" s="181"/>
      <c r="B67" s="7" t="s">
        <v>116</v>
      </c>
      <c r="C67" s="31" t="s">
        <v>19</v>
      </c>
      <c r="D67" s="129">
        <v>37367425.549999952</v>
      </c>
      <c r="E67" s="141">
        <v>36199728.399999976</v>
      </c>
      <c r="F67" s="139">
        <v>103.22570693651937</v>
      </c>
      <c r="G67" s="141">
        <v>438316736.69999999</v>
      </c>
      <c r="H67" s="141">
        <v>433852522.29000002</v>
      </c>
      <c r="I67" s="140">
        <v>101.02897048666135</v>
      </c>
      <c r="J67" s="27">
        <v>1167697.1499999762</v>
      </c>
      <c r="K67" s="27">
        <v>4464214.4099999666</v>
      </c>
    </row>
    <row r="68" spans="1:11" ht="22.95" customHeight="1" thickBot="1" x14ac:dyDescent="0.35">
      <c r="A68" s="116"/>
      <c r="B68" s="12" t="s">
        <v>117</v>
      </c>
      <c r="C68" s="31" t="s">
        <v>20</v>
      </c>
      <c r="D68" s="150">
        <v>3654609.9599999934</v>
      </c>
      <c r="E68" s="151">
        <v>3635277.0599999949</v>
      </c>
      <c r="F68" s="152">
        <v>100.53181366044213</v>
      </c>
      <c r="G68" s="151">
        <v>44973739.589999996</v>
      </c>
      <c r="H68" s="151">
        <v>45541143.619999997</v>
      </c>
      <c r="I68" s="153">
        <v>98.754084801351325</v>
      </c>
      <c r="J68" s="27">
        <v>19332.89999999851</v>
      </c>
      <c r="K68" s="27">
        <v>-567404.03000000119</v>
      </c>
    </row>
    <row r="69" spans="1:11" ht="22.95" customHeight="1" thickBot="1" x14ac:dyDescent="0.35">
      <c r="B69" s="105" t="s">
        <v>83</v>
      </c>
      <c r="C69" s="112" t="s">
        <v>84</v>
      </c>
      <c r="D69" s="114">
        <v>1380300250.2399995</v>
      </c>
      <c r="E69" s="115">
        <v>1293353915.8500011</v>
      </c>
      <c r="F69" s="172">
        <v>106.72254773612038</v>
      </c>
      <c r="G69" s="115">
        <v>15532980050.809999</v>
      </c>
      <c r="H69" s="115">
        <v>14555440894.319998</v>
      </c>
      <c r="I69" s="173">
        <v>106.7159707740043</v>
      </c>
      <c r="J69" s="27">
        <v>86946334.389998436</v>
      </c>
      <c r="K69" s="27">
        <v>977539156.49000168</v>
      </c>
    </row>
    <row r="70" spans="1:11" ht="22.95" customHeight="1" thickBot="1" x14ac:dyDescent="0.35">
      <c r="B70" s="106" t="s">
        <v>59</v>
      </c>
      <c r="C70" s="41" t="s">
        <v>151</v>
      </c>
      <c r="D70" s="154">
        <v>-309217.06000000099</v>
      </c>
      <c r="E70" s="155">
        <v>-1050247.1699999978</v>
      </c>
      <c r="F70" s="156">
        <v>29.442313089022811</v>
      </c>
      <c r="G70" s="155">
        <v>-5692016.6799999978</v>
      </c>
      <c r="H70" s="155">
        <v>48237860.49000001</v>
      </c>
      <c r="I70" s="157">
        <v>-11.799894568665595</v>
      </c>
      <c r="J70" s="27">
        <v>741030.10999999684</v>
      </c>
      <c r="K70" s="27">
        <v>-53929877.170000009</v>
      </c>
    </row>
    <row r="71" spans="1:11" ht="25.2" customHeight="1" thickBot="1" x14ac:dyDescent="0.35">
      <c r="B71" s="45" t="s">
        <v>85</v>
      </c>
      <c r="C71" s="46" t="s">
        <v>86</v>
      </c>
      <c r="D71" s="47">
        <v>1379991033.1799996</v>
      </c>
      <c r="E71" s="48">
        <v>1292303668.680001</v>
      </c>
      <c r="F71" s="174">
        <v>106.78535290312728</v>
      </c>
      <c r="G71" s="48">
        <v>15527288034.129999</v>
      </c>
      <c r="H71" s="48">
        <v>14603678754.809998</v>
      </c>
      <c r="I71" s="175">
        <v>106.32449737375791</v>
      </c>
      <c r="J71" s="27">
        <v>87687364.499998569</v>
      </c>
      <c r="K71" s="27">
        <v>923609279.3200016</v>
      </c>
    </row>
    <row r="72" spans="1:11" ht="31.5" customHeight="1" x14ac:dyDescent="0.3">
      <c r="B72" s="107" t="s">
        <v>87</v>
      </c>
      <c r="C72" s="41" t="s">
        <v>130</v>
      </c>
      <c r="D72" s="176">
        <v>775592.12999999686</v>
      </c>
      <c r="E72" s="177">
        <v>709074.69</v>
      </c>
      <c r="F72" s="156">
        <v>109.38087918495538</v>
      </c>
      <c r="G72" s="177">
        <v>8656874.9199999906</v>
      </c>
      <c r="H72" s="177">
        <v>8482719.7799999993</v>
      </c>
      <c r="I72" s="157">
        <v>102.05305779887487</v>
      </c>
      <c r="J72" s="27">
        <v>66517.439999996917</v>
      </c>
      <c r="K72" s="27">
        <v>174155.13999999128</v>
      </c>
    </row>
    <row r="73" spans="1:11" ht="22.95" customHeight="1" thickBot="1" x14ac:dyDescent="0.35">
      <c r="B73" s="108" t="s">
        <v>88</v>
      </c>
      <c r="C73" s="43" t="s">
        <v>90</v>
      </c>
      <c r="D73" s="178">
        <v>0</v>
      </c>
      <c r="E73" s="179">
        <v>508536.14</v>
      </c>
      <c r="F73" s="158">
        <v>0</v>
      </c>
      <c r="G73" s="179">
        <v>0</v>
      </c>
      <c r="H73" s="180">
        <v>0</v>
      </c>
      <c r="I73" s="159" t="e">
        <v>#DIV/0!</v>
      </c>
      <c r="J73" s="27">
        <v>-508536.14</v>
      </c>
      <c r="K73" s="27">
        <v>0</v>
      </c>
    </row>
    <row r="74" spans="1:11" ht="32.4" customHeight="1" thickBot="1" x14ac:dyDescent="0.35">
      <c r="B74" s="109" t="s">
        <v>89</v>
      </c>
      <c r="C74" s="113" t="s">
        <v>138</v>
      </c>
      <c r="D74" s="114">
        <v>1380766625.3099997</v>
      </c>
      <c r="E74" s="115">
        <v>1293521279.5100012</v>
      </c>
      <c r="F74" s="172">
        <v>106.74479401166465</v>
      </c>
      <c r="G74" s="115">
        <v>15535944909.049999</v>
      </c>
      <c r="H74" s="115">
        <v>14612161474.589998</v>
      </c>
      <c r="I74" s="173">
        <v>106.32201769783633</v>
      </c>
      <c r="J74" s="27">
        <v>87245345.799998522</v>
      </c>
      <c r="K74" s="27">
        <v>923783434.46000099</v>
      </c>
    </row>
    <row r="75" spans="1:11" x14ac:dyDescent="0.3">
      <c r="A75" s="181"/>
      <c r="B75" s="181"/>
      <c r="C75" s="181"/>
      <c r="D75" s="181"/>
      <c r="E75" s="181"/>
      <c r="F75" s="181"/>
      <c r="G75" s="181"/>
      <c r="H75" s="181"/>
      <c r="I75" s="181"/>
    </row>
    <row r="76" spans="1:11" x14ac:dyDescent="0.3">
      <c r="B76" s="13" t="s">
        <v>139</v>
      </c>
      <c r="C76" s="13"/>
      <c r="D76" s="1"/>
      <c r="E76" s="1"/>
      <c r="F76" s="1"/>
      <c r="G76" s="1"/>
      <c r="H76" s="1"/>
      <c r="I76" s="1"/>
    </row>
    <row r="77" spans="1:11" x14ac:dyDescent="0.3">
      <c r="B77" s="99" t="s">
        <v>140</v>
      </c>
      <c r="G77" s="1"/>
    </row>
    <row r="78" spans="1:11" x14ac:dyDescent="0.3">
      <c r="B78" s="13"/>
      <c r="C78" s="13"/>
    </row>
    <row r="79" spans="1:11" x14ac:dyDescent="0.3">
      <c r="B79" s="99"/>
    </row>
    <row r="80" spans="1:11" x14ac:dyDescent="0.3">
      <c r="B80" s="22"/>
      <c r="C80" s="22"/>
    </row>
  </sheetData>
  <mergeCells count="3">
    <mergeCell ref="A6:A67"/>
    <mergeCell ref="B6:I6"/>
    <mergeCell ref="A75:I75"/>
  </mergeCells>
  <pageMargins left="0.31496062992125984" right="0.31496062992125984" top="0" bottom="0" header="0.31496062992125984" footer="0.31496062992125984"/>
  <pageSetup paperSize="9" scale="4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35" workbookViewId="0">
      <selection activeCell="K49" sqref="K49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63" t="s">
        <v>131</v>
      </c>
    </row>
    <row r="4" spans="2:9" ht="50.25" customHeight="1" x14ac:dyDescent="0.3">
      <c r="B4" s="64"/>
      <c r="C4" s="65" t="s">
        <v>134</v>
      </c>
      <c r="D4" s="65" t="s">
        <v>149</v>
      </c>
      <c r="E4" s="65" t="s">
        <v>147</v>
      </c>
      <c r="F4" s="65" t="s">
        <v>143</v>
      </c>
      <c r="G4" s="65" t="s">
        <v>150</v>
      </c>
      <c r="H4" s="65" t="s">
        <v>148</v>
      </c>
      <c r="I4" s="65" t="s">
        <v>143</v>
      </c>
    </row>
    <row r="5" spans="2:9" x14ac:dyDescent="0.3">
      <c r="B5" s="66" t="s">
        <v>23</v>
      </c>
      <c r="C5" s="67" t="s">
        <v>61</v>
      </c>
      <c r="D5" s="60">
        <f>+D6+D9+D10+D11</f>
        <v>217753084.2499997</v>
      </c>
      <c r="E5" s="60">
        <f>+E6+E9+E10+E11</f>
        <v>213442513.99999988</v>
      </c>
      <c r="F5" s="61">
        <f t="shared" ref="F5:F11" si="0">D5/E5*100</f>
        <v>102.01954623248103</v>
      </c>
      <c r="G5" s="60">
        <f>+G6+G9+G10+G11</f>
        <v>2201231874.02</v>
      </c>
      <c r="H5" s="60">
        <f>+H6+H9+H10+H11</f>
        <v>2082900658.6799996</v>
      </c>
      <c r="I5" s="68">
        <f t="shared" ref="I5:I11" si="1">G5/H5*100</f>
        <v>105.6810782044205</v>
      </c>
    </row>
    <row r="6" spans="2:9" x14ac:dyDescent="0.3">
      <c r="B6" s="69" t="s">
        <v>24</v>
      </c>
      <c r="C6" s="70" t="s">
        <v>62</v>
      </c>
      <c r="D6" s="58">
        <f>+D7-D8</f>
        <v>1379800.0200000107</v>
      </c>
      <c r="E6" s="58">
        <f>+E7-E8</f>
        <v>1502193.2599999905</v>
      </c>
      <c r="F6" s="57">
        <f t="shared" si="0"/>
        <v>91.852363922869657</v>
      </c>
      <c r="G6" s="58">
        <f>+G7-G8</f>
        <v>-173444737.09999999</v>
      </c>
      <c r="H6" s="58">
        <f>+H7-H8</f>
        <v>-180618687.78</v>
      </c>
      <c r="I6" s="71">
        <f t="shared" si="1"/>
        <v>96.028123795950648</v>
      </c>
    </row>
    <row r="7" spans="2:9" x14ac:dyDescent="0.3">
      <c r="B7" s="91" t="s">
        <v>63</v>
      </c>
      <c r="C7" s="100" t="s">
        <v>0</v>
      </c>
      <c r="D7" s="56">
        <f>FURS!D13</f>
        <v>3114851.2900000215</v>
      </c>
      <c r="E7" s="56">
        <f>FURS!E13</f>
        <v>2963146.119999975</v>
      </c>
      <c r="F7" s="57">
        <f t="shared" si="0"/>
        <v>105.11973300864581</v>
      </c>
      <c r="G7" s="56">
        <f>FURS!G13</f>
        <v>80716076.120000005</v>
      </c>
      <c r="H7" s="56">
        <f>FURS!H13</f>
        <v>69285407.139999986</v>
      </c>
      <c r="I7" s="71">
        <f t="shared" si="1"/>
        <v>116.49794589054359</v>
      </c>
    </row>
    <row r="8" spans="2:9" x14ac:dyDescent="0.3">
      <c r="B8" s="91" t="s">
        <v>25</v>
      </c>
      <c r="C8" s="100" t="s">
        <v>1</v>
      </c>
      <c r="D8" s="56">
        <f>FURS!D14</f>
        <v>1735051.2700000107</v>
      </c>
      <c r="E8" s="56">
        <f>FURS!E14</f>
        <v>1460952.8599999845</v>
      </c>
      <c r="F8" s="57">
        <f t="shared" si="0"/>
        <v>118.76161904361713</v>
      </c>
      <c r="G8" s="56">
        <f>FURS!G14</f>
        <v>254160813.22</v>
      </c>
      <c r="H8" s="56">
        <f>FURS!H14</f>
        <v>249904094.91999999</v>
      </c>
      <c r="I8" s="71">
        <f t="shared" si="1"/>
        <v>101.70334075612595</v>
      </c>
    </row>
    <row r="9" spans="2:9" x14ac:dyDescent="0.3">
      <c r="B9" s="72" t="s">
        <v>26</v>
      </c>
      <c r="C9" s="73" t="s">
        <v>64</v>
      </c>
      <c r="D9" s="58">
        <f>FURS!D15</f>
        <v>194848249.58999968</v>
      </c>
      <c r="E9" s="58">
        <f>FURS!E15</f>
        <v>198178048.5999999</v>
      </c>
      <c r="F9" s="59">
        <f t="shared" si="0"/>
        <v>98.319794228713462</v>
      </c>
      <c r="G9" s="58">
        <f>FURS!G15</f>
        <v>2202639779.29</v>
      </c>
      <c r="H9" s="58">
        <f>FURS!H15</f>
        <v>2103563664.5899997</v>
      </c>
      <c r="I9" s="74">
        <f t="shared" si="1"/>
        <v>104.70991757310615</v>
      </c>
    </row>
    <row r="10" spans="2:9" ht="24" x14ac:dyDescent="0.3">
      <c r="B10" s="69" t="s">
        <v>27</v>
      </c>
      <c r="C10" s="75" t="s">
        <v>136</v>
      </c>
      <c r="D10" s="56">
        <f>FURS!D16</f>
        <v>21296949.76000002</v>
      </c>
      <c r="E10" s="56">
        <f>FURS!E16</f>
        <v>13679594.469999999</v>
      </c>
      <c r="F10" s="57">
        <f t="shared" si="0"/>
        <v>155.68407240949463</v>
      </c>
      <c r="G10" s="56">
        <f>FURS!G16</f>
        <v>167788521.19000003</v>
      </c>
      <c r="H10" s="56">
        <f>FURS!H16</f>
        <v>157807604.81</v>
      </c>
      <c r="I10" s="71">
        <f t="shared" si="1"/>
        <v>106.32473725966314</v>
      </c>
    </row>
    <row r="11" spans="2:9" x14ac:dyDescent="0.3">
      <c r="B11" s="69" t="s">
        <v>28</v>
      </c>
      <c r="C11" s="76" t="s">
        <v>2</v>
      </c>
      <c r="D11" s="56">
        <f>FURS!D17</f>
        <v>228084.87999999989</v>
      </c>
      <c r="E11" s="56">
        <f>FURS!E17</f>
        <v>82677.670000000158</v>
      </c>
      <c r="F11" s="57">
        <f t="shared" si="0"/>
        <v>275.8724090797424</v>
      </c>
      <c r="G11" s="56">
        <f>FURS!G17</f>
        <v>4248310.6399999997</v>
      </c>
      <c r="H11" s="56">
        <f>FURS!H17</f>
        <v>2148077.06</v>
      </c>
      <c r="I11" s="71">
        <f t="shared" si="1"/>
        <v>197.77272981072659</v>
      </c>
    </row>
    <row r="14" spans="2:9" x14ac:dyDescent="0.3">
      <c r="B14" s="63" t="s">
        <v>132</v>
      </c>
    </row>
    <row r="16" spans="2:9" ht="53.25" customHeight="1" x14ac:dyDescent="0.3">
      <c r="B16" s="64"/>
      <c r="C16" s="65" t="s">
        <v>134</v>
      </c>
      <c r="D16" s="65" t="s">
        <v>149</v>
      </c>
      <c r="E16" s="65" t="s">
        <v>147</v>
      </c>
      <c r="F16" s="65" t="s">
        <v>143</v>
      </c>
      <c r="G16" s="65" t="s">
        <v>150</v>
      </c>
      <c r="H16" s="65" t="s">
        <v>148</v>
      </c>
      <c r="I16" s="65" t="s">
        <v>143</v>
      </c>
    </row>
    <row r="17" spans="2:9" ht="21.75" customHeight="1" x14ac:dyDescent="0.3">
      <c r="B17" s="77" t="s">
        <v>29</v>
      </c>
      <c r="C17" s="78" t="s">
        <v>3</v>
      </c>
      <c r="D17" s="79">
        <f>FURS!D18</f>
        <v>56916140.589999914</v>
      </c>
      <c r="E17" s="79">
        <f>FURS!E18</f>
        <v>44171559.199999928</v>
      </c>
      <c r="F17" s="80">
        <f t="shared" ref="F17" si="2">D17/E17*100</f>
        <v>128.85245986517043</v>
      </c>
      <c r="G17" s="79">
        <f>FURS!G18</f>
        <v>766269558.75999999</v>
      </c>
      <c r="H17" s="79">
        <f>FURS!H18</f>
        <v>599461826.05999994</v>
      </c>
      <c r="I17" s="82">
        <f>G17/H17*100</f>
        <v>127.82624771895055</v>
      </c>
    </row>
    <row r="20" spans="2:9" x14ac:dyDescent="0.3">
      <c r="B20" s="63" t="s">
        <v>133</v>
      </c>
    </row>
    <row r="22" spans="2:9" ht="54" customHeight="1" x14ac:dyDescent="0.3">
      <c r="B22" s="64"/>
      <c r="C22" s="65" t="s">
        <v>134</v>
      </c>
      <c r="D22" s="65" t="s">
        <v>149</v>
      </c>
      <c r="E22" s="65" t="s">
        <v>147</v>
      </c>
      <c r="F22" s="65" t="s">
        <v>143</v>
      </c>
      <c r="G22" s="65" t="s">
        <v>150</v>
      </c>
      <c r="H22" s="65" t="s">
        <v>148</v>
      </c>
      <c r="I22" s="65" t="s">
        <v>143</v>
      </c>
    </row>
    <row r="23" spans="2:9" ht="30" customHeight="1" x14ac:dyDescent="0.3">
      <c r="B23" s="66" t="s">
        <v>43</v>
      </c>
      <c r="C23" s="83" t="s">
        <v>128</v>
      </c>
      <c r="D23" s="62">
        <f>+D24+D33+D35+D37+D29+D30</f>
        <v>460355288.10000014</v>
      </c>
      <c r="E23" s="62">
        <f>+E24+E33+E35+E37+E29+E30</f>
        <v>435046460.81000018</v>
      </c>
      <c r="F23" s="84">
        <f t="shared" ref="F23:F37" si="3">D23/E23*100</f>
        <v>105.81749986952616</v>
      </c>
      <c r="G23" s="60">
        <f>+G24+G33+G35+G37+G29+G30</f>
        <v>5520346267.5</v>
      </c>
      <c r="H23" s="60">
        <f>+H24+H33+H35+H37+H29+H30</f>
        <v>5233323593.2099991</v>
      </c>
      <c r="I23" s="85">
        <f t="shared" ref="I23:I37" si="4">G23/H23*100</f>
        <v>105.4845199074332</v>
      </c>
    </row>
    <row r="24" spans="2:9" x14ac:dyDescent="0.3">
      <c r="B24" s="72" t="s">
        <v>44</v>
      </c>
      <c r="C24" s="73" t="s">
        <v>112</v>
      </c>
      <c r="D24" s="50">
        <f>D25+D28</f>
        <v>300274300.45000017</v>
      </c>
      <c r="E24" s="50">
        <f>E25+E28</f>
        <v>283226325.41000015</v>
      </c>
      <c r="F24" s="52">
        <f t="shared" si="3"/>
        <v>106.01920567070214</v>
      </c>
      <c r="G24" s="51">
        <f>G25+G28</f>
        <v>3504190166.8099999</v>
      </c>
      <c r="H24" s="51">
        <f>H25+H28</f>
        <v>3272031982.75</v>
      </c>
      <c r="I24" s="86">
        <f t="shared" si="4"/>
        <v>107.0952296702455</v>
      </c>
    </row>
    <row r="25" spans="2:9" ht="24.6" x14ac:dyDescent="0.3">
      <c r="B25" s="72" t="s">
        <v>45</v>
      </c>
      <c r="C25" s="87" t="s">
        <v>110</v>
      </c>
      <c r="D25" s="50">
        <f>D26-D27</f>
        <v>289307112.06000018</v>
      </c>
      <c r="E25" s="50">
        <f>E26-E27</f>
        <v>270393123.84000015</v>
      </c>
      <c r="F25" s="52">
        <f t="shared" si="3"/>
        <v>106.99499600854941</v>
      </c>
      <c r="G25" s="50">
        <f>G26-G27</f>
        <v>3370568373.96</v>
      </c>
      <c r="H25" s="50">
        <f>H26-H27</f>
        <v>2776341154.1900001</v>
      </c>
      <c r="I25" s="88">
        <f t="shared" si="4"/>
        <v>121.40324934034868</v>
      </c>
    </row>
    <row r="26" spans="2:9" x14ac:dyDescent="0.3">
      <c r="B26" s="91" t="s">
        <v>108</v>
      </c>
      <c r="C26" s="100" t="s">
        <v>105</v>
      </c>
      <c r="D26" s="53">
        <f>FURS!D38</f>
        <v>464512400.67000008</v>
      </c>
      <c r="E26" s="53">
        <f>FURS!E38</f>
        <v>429416130.84000015</v>
      </c>
      <c r="F26" s="54">
        <f t="shared" si="3"/>
        <v>108.1730208321114</v>
      </c>
      <c r="G26" s="53">
        <f>FURS!G38</f>
        <v>5234719571.7200003</v>
      </c>
      <c r="H26" s="53">
        <f>FURS!H38</f>
        <v>4678214889.21</v>
      </c>
      <c r="I26" s="101">
        <f t="shared" si="4"/>
        <v>111.8956631041798</v>
      </c>
    </row>
    <row r="27" spans="2:9" x14ac:dyDescent="0.3">
      <c r="B27" s="91" t="s">
        <v>109</v>
      </c>
      <c r="C27" s="100" t="s">
        <v>1</v>
      </c>
      <c r="D27" s="53">
        <f>FURS!D39</f>
        <v>175205288.6099999</v>
      </c>
      <c r="E27" s="53">
        <f>FURS!E39</f>
        <v>159023007</v>
      </c>
      <c r="F27" s="54">
        <f t="shared" si="3"/>
        <v>110.17606314663632</v>
      </c>
      <c r="G27" s="53">
        <f>FURS!G39</f>
        <v>1864151197.76</v>
      </c>
      <c r="H27" s="53">
        <f>FURS!H39</f>
        <v>1901873735.02</v>
      </c>
      <c r="I27" s="93">
        <f t="shared" si="4"/>
        <v>98.016559324344243</v>
      </c>
    </row>
    <row r="28" spans="2:9" x14ac:dyDescent="0.3">
      <c r="B28" s="89" t="s">
        <v>46</v>
      </c>
      <c r="C28" s="90" t="s">
        <v>106</v>
      </c>
      <c r="D28" s="50">
        <f>FURS!D40</f>
        <v>10967188.390000001</v>
      </c>
      <c r="E28" s="50">
        <f>FURS!E40</f>
        <v>12833201.57</v>
      </c>
      <c r="F28" s="52">
        <f t="shared" si="3"/>
        <v>85.459488267042005</v>
      </c>
      <c r="G28" s="50">
        <f>FURS!G40</f>
        <v>133621792.84999999</v>
      </c>
      <c r="H28" s="50">
        <f>FURS!H40</f>
        <v>495690828.55999994</v>
      </c>
      <c r="I28" s="86">
        <f t="shared" si="4"/>
        <v>26.956680485329169</v>
      </c>
    </row>
    <row r="29" spans="2:9" x14ac:dyDescent="0.3">
      <c r="B29" s="91" t="s">
        <v>47</v>
      </c>
      <c r="C29" s="92" t="s">
        <v>113</v>
      </c>
      <c r="D29" s="53">
        <f>FURS!D41</f>
        <v>12001731.58</v>
      </c>
      <c r="E29" s="53">
        <f>FURS!E41</f>
        <v>11367269.35</v>
      </c>
      <c r="F29" s="54">
        <f t="shared" si="3"/>
        <v>105.58148320819018</v>
      </c>
      <c r="G29" s="53">
        <f>FURS!G41</f>
        <v>138802087.17000002</v>
      </c>
      <c r="H29" s="53">
        <f>FURS!H41</f>
        <v>132776016.11999999</v>
      </c>
      <c r="I29" s="93">
        <f t="shared" si="4"/>
        <v>104.53852376814335</v>
      </c>
    </row>
    <row r="30" spans="2:9" x14ac:dyDescent="0.3">
      <c r="B30" s="72" t="s">
        <v>48</v>
      </c>
      <c r="C30" s="94" t="s">
        <v>115</v>
      </c>
      <c r="D30" s="51">
        <f>D31-D32</f>
        <v>125130138.10000001</v>
      </c>
      <c r="E30" s="51">
        <f>E31-E32</f>
        <v>120538840.47999999</v>
      </c>
      <c r="F30" s="52">
        <f t="shared" si="3"/>
        <v>103.80897775498497</v>
      </c>
      <c r="G30" s="51">
        <f>G31-G32</f>
        <v>1585476381.2499995</v>
      </c>
      <c r="H30" s="51">
        <f>H31-H32</f>
        <v>1551112431.3800001</v>
      </c>
      <c r="I30" s="86">
        <f t="shared" si="4"/>
        <v>102.21543900846868</v>
      </c>
    </row>
    <row r="31" spans="2:9" x14ac:dyDescent="0.3">
      <c r="B31" s="91" t="s">
        <v>77</v>
      </c>
      <c r="C31" s="102" t="s">
        <v>105</v>
      </c>
      <c r="D31" s="55">
        <f>FURS!D43</f>
        <v>131154838.79000001</v>
      </c>
      <c r="E31" s="55">
        <f>FURS!E43</f>
        <v>125660304.50999999</v>
      </c>
      <c r="F31" s="54">
        <f t="shared" si="3"/>
        <v>104.37252981474572</v>
      </c>
      <c r="G31" s="55">
        <f>FURS!G43</f>
        <v>1680688164.6299996</v>
      </c>
      <c r="H31" s="55">
        <f>FURS!H43</f>
        <v>1640065725.51</v>
      </c>
      <c r="I31" s="93">
        <f t="shared" si="4"/>
        <v>102.47687873041598</v>
      </c>
    </row>
    <row r="32" spans="2:9" x14ac:dyDescent="0.3">
      <c r="B32" s="69" t="s">
        <v>114</v>
      </c>
      <c r="C32" s="102" t="s">
        <v>1</v>
      </c>
      <c r="D32" s="55">
        <f>FURS!D44</f>
        <v>6024700.6899999995</v>
      </c>
      <c r="E32" s="55">
        <f>FURS!E44</f>
        <v>5121464.0299999993</v>
      </c>
      <c r="F32" s="57">
        <f t="shared" si="3"/>
        <v>117.63629803331841</v>
      </c>
      <c r="G32" s="55">
        <f>FURS!G44</f>
        <v>95211783.38000001</v>
      </c>
      <c r="H32" s="55">
        <f>FURS!H44</f>
        <v>88953294.129999995</v>
      </c>
      <c r="I32" s="71">
        <f t="shared" si="4"/>
        <v>107.03570262485569</v>
      </c>
    </row>
    <row r="33" spans="2:9" x14ac:dyDescent="0.3">
      <c r="B33" s="69" t="s">
        <v>49</v>
      </c>
      <c r="C33" s="95" t="s">
        <v>74</v>
      </c>
      <c r="D33" s="55">
        <f>FURS!D45</f>
        <v>16980991.119999945</v>
      </c>
      <c r="E33" s="55">
        <f>FURS!E45</f>
        <v>16499739.859999955</v>
      </c>
      <c r="F33" s="54">
        <f t="shared" si="3"/>
        <v>102.9167202882191</v>
      </c>
      <c r="G33" s="55">
        <f>FURS!G45</f>
        <v>215567704.52999997</v>
      </c>
      <c r="H33" s="55">
        <f>FURS!H45</f>
        <v>208881311.74999997</v>
      </c>
      <c r="I33" s="93">
        <f t="shared" si="4"/>
        <v>103.2010488271936</v>
      </c>
    </row>
    <row r="34" spans="2:9" hidden="1" x14ac:dyDescent="0.3">
      <c r="B34" s="69" t="s">
        <v>111</v>
      </c>
      <c r="C34" s="95" t="s">
        <v>75</v>
      </c>
      <c r="D34" s="55">
        <f>FURS!D46</f>
        <v>16874987.689999968</v>
      </c>
      <c r="E34" s="55">
        <f>FURS!E46</f>
        <v>16378687.079999954</v>
      </c>
      <c r="F34" s="57">
        <f t="shared" si="3"/>
        <v>103.03016113303762</v>
      </c>
      <c r="G34" s="55">
        <f>FURS!G46</f>
        <v>212960839.70999998</v>
      </c>
      <c r="H34" s="55">
        <f>FURS!H46</f>
        <v>206206501.13999999</v>
      </c>
      <c r="I34" s="71">
        <f t="shared" si="4"/>
        <v>103.27552164100504</v>
      </c>
    </row>
    <row r="35" spans="2:9" x14ac:dyDescent="0.3">
      <c r="B35" s="69" t="s">
        <v>92</v>
      </c>
      <c r="C35" s="95" t="s">
        <v>76</v>
      </c>
      <c r="D35" s="55">
        <f>FURS!D47</f>
        <v>2829414.4799999981</v>
      </c>
      <c r="E35" s="55">
        <f>FURS!E47</f>
        <v>3060559.2400000012</v>
      </c>
      <c r="F35" s="57">
        <f t="shared" si="3"/>
        <v>92.447629930535086</v>
      </c>
      <c r="G35" s="55">
        <f>FURS!G47</f>
        <v>40793141.419999994</v>
      </c>
      <c r="H35" s="55">
        <f>FURS!H47</f>
        <v>42967321.240000002</v>
      </c>
      <c r="I35" s="71">
        <f t="shared" si="4"/>
        <v>94.939922347367613</v>
      </c>
    </row>
    <row r="36" spans="2:9" hidden="1" x14ac:dyDescent="0.3">
      <c r="B36" s="69" t="s">
        <v>100</v>
      </c>
      <c r="C36" s="95" t="s">
        <v>78</v>
      </c>
      <c r="D36" s="55">
        <f>FURS!D48</f>
        <v>910399.73000000149</v>
      </c>
      <c r="E36" s="55">
        <f>FURS!E48</f>
        <v>894749.72999999963</v>
      </c>
      <c r="F36" s="57">
        <f t="shared" si="3"/>
        <v>101.74909245292557</v>
      </c>
      <c r="G36" s="55">
        <f>FURS!G48</f>
        <v>13459750.440000001</v>
      </c>
      <c r="H36" s="55">
        <f>FURS!H48</f>
        <v>12925128.689999999</v>
      </c>
      <c r="I36" s="71">
        <f t="shared" si="4"/>
        <v>104.13629730753576</v>
      </c>
    </row>
    <row r="37" spans="2:9" x14ac:dyDescent="0.3">
      <c r="B37" s="69" t="s">
        <v>101</v>
      </c>
      <c r="C37" s="95" t="s">
        <v>14</v>
      </c>
      <c r="D37" s="55">
        <f>FURS!D49</f>
        <v>3138712.370000001</v>
      </c>
      <c r="E37" s="55">
        <f>FURS!E49</f>
        <v>353726.47000000137</v>
      </c>
      <c r="F37" s="57">
        <f t="shared" si="3"/>
        <v>887.32753587821378</v>
      </c>
      <c r="G37" s="55">
        <f>FURS!G49</f>
        <v>35516786.32</v>
      </c>
      <c r="H37" s="55">
        <f>FURS!H49</f>
        <v>25554529.969999999</v>
      </c>
      <c r="I37" s="71">
        <f t="shared" si="4"/>
        <v>138.9843067420739</v>
      </c>
    </row>
    <row r="39" spans="2:9" x14ac:dyDescent="0.3">
      <c r="B39" s="63" t="s">
        <v>135</v>
      </c>
    </row>
    <row r="41" spans="2:9" ht="52.5" customHeight="1" x14ac:dyDescent="0.3">
      <c r="B41" s="64"/>
      <c r="C41" s="65" t="s">
        <v>134</v>
      </c>
      <c r="D41" s="65" t="s">
        <v>149</v>
      </c>
      <c r="E41" s="65" t="s">
        <v>147</v>
      </c>
      <c r="F41" s="65" t="s">
        <v>143</v>
      </c>
      <c r="G41" s="65" t="s">
        <v>150</v>
      </c>
      <c r="H41" s="65" t="s">
        <v>148</v>
      </c>
      <c r="I41" s="65" t="s">
        <v>143</v>
      </c>
    </row>
    <row r="42" spans="2:9" ht="30" customHeight="1" x14ac:dyDescent="0.3">
      <c r="B42" s="66" t="s">
        <v>31</v>
      </c>
      <c r="C42" s="83" t="s">
        <v>65</v>
      </c>
      <c r="D42" s="62">
        <f>+D43+D44+D45+D46</f>
        <v>572117641.20000005</v>
      </c>
      <c r="E42" s="62">
        <f>+E43+E44+E45+E46</f>
        <v>528053797.20000142</v>
      </c>
      <c r="F42" s="84">
        <f t="shared" ref="F42:F46" si="5">D42/E42*100</f>
        <v>108.34457478265406</v>
      </c>
      <c r="G42" s="60">
        <f>+G43+G44+G45+G46</f>
        <v>6077344181.3500004</v>
      </c>
      <c r="H42" s="60">
        <f>+H43+H44+H45+H46</f>
        <v>5704543106.9100008</v>
      </c>
      <c r="I42" s="85">
        <f>G42/H42*100</f>
        <v>106.53516096650088</v>
      </c>
    </row>
    <row r="43" spans="2:9" x14ac:dyDescent="0.3">
      <c r="B43" s="72" t="s">
        <v>32</v>
      </c>
      <c r="C43" s="73" t="s">
        <v>5</v>
      </c>
      <c r="D43" s="56">
        <f>FURS!D21</f>
        <v>3294224.390000008</v>
      </c>
      <c r="E43" s="56">
        <f>FURS!E21</f>
        <v>3010554.4400000013</v>
      </c>
      <c r="F43" s="57">
        <f t="shared" si="5"/>
        <v>109.42251520952422</v>
      </c>
      <c r="G43" s="56">
        <f>FURS!G21</f>
        <v>34709902.730000004</v>
      </c>
      <c r="H43" s="56">
        <f>FURS!H21</f>
        <v>32297875.919999998</v>
      </c>
      <c r="I43" s="71">
        <f>G43/H43*100</f>
        <v>107.46806637060115</v>
      </c>
    </row>
    <row r="44" spans="2:9" x14ac:dyDescent="0.3">
      <c r="B44" s="72" t="s">
        <v>33</v>
      </c>
      <c r="C44" s="73" t="s">
        <v>6</v>
      </c>
      <c r="D44" s="56">
        <f>FURS!D22</f>
        <v>2954372.8800000027</v>
      </c>
      <c r="E44" s="56">
        <f>FURS!E22</f>
        <v>2709428.3499999978</v>
      </c>
      <c r="F44" s="57">
        <f t="shared" si="5"/>
        <v>109.0404505437468</v>
      </c>
      <c r="G44" s="56">
        <f>FURS!G22</f>
        <v>31165201.920000002</v>
      </c>
      <c r="H44" s="56">
        <f>FURS!H22</f>
        <v>29159496.420000002</v>
      </c>
      <c r="I44" s="71">
        <f>G44/H44*100</f>
        <v>106.87839553574842</v>
      </c>
    </row>
    <row r="45" spans="2:9" x14ac:dyDescent="0.3">
      <c r="B45" s="72" t="s">
        <v>34</v>
      </c>
      <c r="C45" s="72" t="s">
        <v>7</v>
      </c>
      <c r="D45" s="56">
        <f>FURS!D23</f>
        <v>364091476.04000014</v>
      </c>
      <c r="E45" s="56">
        <f>FURS!E23</f>
        <v>336487881.26000106</v>
      </c>
      <c r="F45" s="57">
        <f t="shared" si="5"/>
        <v>108.20344396256876</v>
      </c>
      <c r="G45" s="56">
        <f>FURS!G23</f>
        <v>3874209198.3500004</v>
      </c>
      <c r="H45" s="56">
        <f>FURS!H23</f>
        <v>3637478543.8900008</v>
      </c>
      <c r="I45" s="71">
        <f>G45/H45*100</f>
        <v>106.50809761772051</v>
      </c>
    </row>
    <row r="46" spans="2:9" x14ac:dyDescent="0.3">
      <c r="B46" s="72" t="s">
        <v>35</v>
      </c>
      <c r="C46" s="73" t="s">
        <v>8</v>
      </c>
      <c r="D46" s="56">
        <f>FURS!D24</f>
        <v>201777567.88999987</v>
      </c>
      <c r="E46" s="56">
        <f>FURS!E24</f>
        <v>185845933.15000033</v>
      </c>
      <c r="F46" s="57">
        <f t="shared" si="5"/>
        <v>108.57249576031387</v>
      </c>
      <c r="G46" s="56">
        <f>FURS!G24</f>
        <v>2137259878.3499997</v>
      </c>
      <c r="H46" s="56">
        <f>FURS!H24</f>
        <v>2005607190.6800001</v>
      </c>
      <c r="I46" s="71">
        <f>G46/H46*100</f>
        <v>106.56423093623646</v>
      </c>
    </row>
    <row r="49" spans="2:9" ht="52.8" x14ac:dyDescent="0.3">
      <c r="B49" s="64"/>
      <c r="C49" s="65" t="s">
        <v>134</v>
      </c>
      <c r="D49" s="65" t="s">
        <v>149</v>
      </c>
      <c r="E49" s="65" t="s">
        <v>147</v>
      </c>
      <c r="F49" s="65" t="s">
        <v>143</v>
      </c>
      <c r="G49" s="65" t="s">
        <v>150</v>
      </c>
      <c r="H49" s="65" t="s">
        <v>148</v>
      </c>
      <c r="I49" s="65" t="s">
        <v>143</v>
      </c>
    </row>
    <row r="50" spans="2:9" ht="49.5" customHeight="1" x14ac:dyDescent="0.3">
      <c r="B50" s="97" t="s">
        <v>96</v>
      </c>
      <c r="C50" s="96" t="s">
        <v>123</v>
      </c>
      <c r="D50" s="60">
        <f>SUM(D51:D54)</f>
        <v>41087607.229999945</v>
      </c>
      <c r="E50" s="60">
        <f>SUM(E51:E54)</f>
        <v>39902860.479999974</v>
      </c>
      <c r="F50" s="84">
        <f t="shared" ref="F50:F54" si="6">D50/E50*100</f>
        <v>102.96907724345674</v>
      </c>
      <c r="G50" s="60">
        <f>SUM(G51:G54)</f>
        <v>484098402.13999999</v>
      </c>
      <c r="H50" s="60">
        <f>SUM(H51:H54)</f>
        <v>480209638.49000001</v>
      </c>
      <c r="I50" s="85">
        <f>G50/H50*100</f>
        <v>100.80980541378304</v>
      </c>
    </row>
    <row r="51" spans="2:9" ht="16.5" customHeight="1" x14ac:dyDescent="0.3">
      <c r="B51" s="72" t="s">
        <v>97</v>
      </c>
      <c r="C51" s="103" t="s">
        <v>17</v>
      </c>
      <c r="D51" s="49">
        <f>FURS!D65</f>
        <v>24476.239999999991</v>
      </c>
      <c r="E51" s="49">
        <f>FURS!E65</f>
        <v>25187.469999999972</v>
      </c>
      <c r="F51" s="57">
        <f t="shared" si="6"/>
        <v>97.176254701246364</v>
      </c>
      <c r="G51" s="81">
        <f>FURS!G65</f>
        <v>302095.34000000003</v>
      </c>
      <c r="H51" s="81">
        <f>FURS!H65</f>
        <v>307823.28999999998</v>
      </c>
      <c r="I51" s="71">
        <f>G51/H51*100</f>
        <v>98.13920837503882</v>
      </c>
    </row>
    <row r="52" spans="2:9" ht="14.25" customHeight="1" x14ac:dyDescent="0.3">
      <c r="B52" s="72" t="s">
        <v>98</v>
      </c>
      <c r="C52" s="103" t="s">
        <v>18</v>
      </c>
      <c r="D52" s="49">
        <f>FURS!D66</f>
        <v>41095.479999999981</v>
      </c>
      <c r="E52" s="49">
        <f>FURS!E66</f>
        <v>42667.549999999988</v>
      </c>
      <c r="F52" s="57">
        <f t="shared" si="6"/>
        <v>96.315537217393526</v>
      </c>
      <c r="G52" s="81">
        <f>FURS!G66</f>
        <v>505830.51</v>
      </c>
      <c r="H52" s="81">
        <f>FURS!H66</f>
        <v>508149.29</v>
      </c>
      <c r="I52" s="71">
        <f>G52/H52*100</f>
        <v>99.543681346086316</v>
      </c>
    </row>
    <row r="53" spans="2:9" ht="21.75" customHeight="1" x14ac:dyDescent="0.3">
      <c r="B53" s="72" t="s">
        <v>116</v>
      </c>
      <c r="C53" s="103" t="s">
        <v>19</v>
      </c>
      <c r="D53" s="49">
        <f>FURS!D67</f>
        <v>37367425.549999952</v>
      </c>
      <c r="E53" s="49">
        <f>FURS!E67</f>
        <v>36199728.399999976</v>
      </c>
      <c r="F53" s="57">
        <f t="shared" si="6"/>
        <v>103.22570693651937</v>
      </c>
      <c r="G53" s="81">
        <f>FURS!G67</f>
        <v>438316736.69999999</v>
      </c>
      <c r="H53" s="81">
        <f>FURS!H67</f>
        <v>433852522.29000002</v>
      </c>
      <c r="I53" s="71">
        <f>G53/H53*100</f>
        <v>101.02897048666135</v>
      </c>
    </row>
    <row r="54" spans="2:9" ht="20.25" customHeight="1" x14ac:dyDescent="0.3">
      <c r="B54" s="72" t="s">
        <v>117</v>
      </c>
      <c r="C54" s="103" t="s">
        <v>20</v>
      </c>
      <c r="D54" s="49">
        <f>FURS!D68</f>
        <v>3654609.9599999934</v>
      </c>
      <c r="E54" s="49">
        <f>FURS!E68</f>
        <v>3635277.0599999949</v>
      </c>
      <c r="F54" s="57">
        <f t="shared" si="6"/>
        <v>100.53181366044213</v>
      </c>
      <c r="G54" s="81">
        <f>FURS!G68</f>
        <v>44973739.589999996</v>
      </c>
      <c r="H54" s="81">
        <f>FURS!H68</f>
        <v>45541143.619999997</v>
      </c>
      <c r="I54" s="71">
        <f>G54/H54*100</f>
        <v>98.754084801351325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december</Mesec>
    <Leto xmlns="31846968-95d7-4ba5-b9d7-02992289841a">2017</Let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0c1b31452ea64c93c24301d1690800b5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008f3766cb417dc8fff66de0f52d9920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6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31846968-95d7-4ba5-b9d7-02992289841a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F95C217-A10D-4C7E-AFC0-C7CFA59769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FURS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TratnikT</dc:creator>
  <cp:lastModifiedBy>Darja Ravnikar</cp:lastModifiedBy>
  <cp:lastPrinted>2018-01-31T07:37:02Z</cp:lastPrinted>
  <dcterms:created xsi:type="dcterms:W3CDTF">2013-10-09T08:57:38Z</dcterms:created>
  <dcterms:modified xsi:type="dcterms:W3CDTF">2018-01-31T07:40:28Z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DECEMBER 2017_v delu_PRELIMINARNO.xlsx</vt:lpwstr>
  </property>
</Properties>
</file>