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M-P\PerosaI40\Documents\My Documents\porocila_ue\2024\vsebinsko\za objavo\"/>
    </mc:Choice>
  </mc:AlternateContent>
  <xr:revisionPtr revIDLastSave="0" documentId="13_ncr:1_{BACC7C65-57D1-4DAF-B731-A7BB62B326B5}" xr6:coauthVersionLast="47" xr6:coauthVersionMax="47" xr10:uidLastSave="{00000000-0000-0000-0000-000000000000}"/>
  <bookViews>
    <workbookView xWindow="25080" yWindow="-120" windowWidth="25440" windowHeight="15270" xr2:uid="{76BFA6FE-2F77-4323-95D3-AA2D9DC2C642}"/>
  </bookViews>
  <sheets>
    <sheet name="2024" sheetId="1" r:id="rId1"/>
    <sheet name="PRIMERJAVA 2024 z 2023" sheetId="2" r:id="rId2"/>
    <sheet name="podatki za 3 leta" sheetId="3" r:id="rId3"/>
  </sheets>
  <definedNames>
    <definedName name="_xlnm.Print_Titles" localSheetId="0">'2024'!$3:$4</definedName>
    <definedName name="_xlnm.Print_Titles" localSheetId="1">'PRIMERJAVA 2024 z 2023'!$3:$4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3" l="1"/>
  <c r="O2" i="3"/>
  <c r="O4" i="3"/>
  <c r="J3" i="3"/>
  <c r="K3" i="3"/>
  <c r="L3" i="3"/>
  <c r="M3" i="3"/>
  <c r="J2" i="3"/>
  <c r="K2" i="3"/>
  <c r="L2" i="3"/>
  <c r="M2" i="3"/>
  <c r="M4" i="3"/>
  <c r="L4" i="3"/>
  <c r="K4" i="3"/>
  <c r="J4" i="3"/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K20" i="2" s="1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K36" i="2" s="1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K52" i="2" s="1"/>
  <c r="G53" i="2"/>
  <c r="G54" i="2"/>
  <c r="G55" i="2"/>
  <c r="G56" i="2"/>
  <c r="G57" i="2"/>
  <c r="G58" i="2"/>
  <c r="G59" i="2"/>
  <c r="G60" i="2"/>
  <c r="G61" i="2"/>
  <c r="G62" i="2"/>
  <c r="G5" i="2"/>
  <c r="C63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5" i="2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5" i="1"/>
  <c r="I7" i="2"/>
  <c r="I15" i="2"/>
  <c r="I23" i="2"/>
  <c r="I31" i="2"/>
  <c r="I39" i="2"/>
  <c r="I47" i="2"/>
  <c r="I55" i="2"/>
  <c r="J6" i="2"/>
  <c r="K6" i="2"/>
  <c r="J7" i="2"/>
  <c r="K7" i="2"/>
  <c r="J8" i="2"/>
  <c r="K8" i="2"/>
  <c r="J9" i="2"/>
  <c r="J10" i="2"/>
  <c r="K10" i="2"/>
  <c r="J11" i="2"/>
  <c r="K11" i="2"/>
  <c r="J12" i="2"/>
  <c r="K12" i="2"/>
  <c r="J13" i="2"/>
  <c r="J14" i="2"/>
  <c r="K14" i="2"/>
  <c r="J15" i="2"/>
  <c r="K15" i="2"/>
  <c r="J16" i="2"/>
  <c r="K16" i="2"/>
  <c r="J17" i="2"/>
  <c r="J18" i="2"/>
  <c r="K18" i="2"/>
  <c r="J19" i="2"/>
  <c r="K19" i="2"/>
  <c r="J20" i="2"/>
  <c r="J21" i="2"/>
  <c r="J22" i="2"/>
  <c r="K22" i="2"/>
  <c r="J23" i="2"/>
  <c r="K23" i="2"/>
  <c r="J24" i="2"/>
  <c r="K24" i="2"/>
  <c r="J25" i="2"/>
  <c r="J26" i="2"/>
  <c r="K26" i="2"/>
  <c r="J27" i="2"/>
  <c r="K27" i="2"/>
  <c r="J28" i="2"/>
  <c r="K28" i="2"/>
  <c r="J29" i="2"/>
  <c r="J30" i="2"/>
  <c r="K30" i="2"/>
  <c r="J31" i="2"/>
  <c r="K31" i="2"/>
  <c r="J32" i="2"/>
  <c r="K32" i="2"/>
  <c r="J33" i="2"/>
  <c r="J34" i="2"/>
  <c r="K34" i="2"/>
  <c r="J35" i="2"/>
  <c r="K35" i="2"/>
  <c r="J36" i="2"/>
  <c r="J37" i="2"/>
  <c r="J38" i="2"/>
  <c r="K38" i="2"/>
  <c r="J39" i="2"/>
  <c r="K39" i="2"/>
  <c r="J40" i="2"/>
  <c r="K40" i="2"/>
  <c r="J41" i="2"/>
  <c r="J42" i="2"/>
  <c r="K42" i="2"/>
  <c r="J43" i="2"/>
  <c r="K43" i="2"/>
  <c r="J44" i="2"/>
  <c r="K44" i="2"/>
  <c r="J45" i="2"/>
  <c r="J46" i="2"/>
  <c r="K46" i="2"/>
  <c r="J47" i="2"/>
  <c r="K47" i="2"/>
  <c r="J48" i="2"/>
  <c r="K48" i="2"/>
  <c r="J49" i="2"/>
  <c r="J50" i="2"/>
  <c r="K50" i="2"/>
  <c r="J51" i="2"/>
  <c r="K51" i="2"/>
  <c r="J52" i="2"/>
  <c r="J53" i="2"/>
  <c r="J54" i="2"/>
  <c r="K54" i="2"/>
  <c r="J55" i="2"/>
  <c r="K55" i="2"/>
  <c r="J56" i="2"/>
  <c r="K56" i="2"/>
  <c r="J57" i="2"/>
  <c r="J58" i="2"/>
  <c r="K58" i="2"/>
  <c r="J59" i="2"/>
  <c r="K59" i="2"/>
  <c r="J60" i="2"/>
  <c r="K60" i="2"/>
  <c r="J61" i="2"/>
  <c r="J62" i="2"/>
  <c r="K62" i="2"/>
  <c r="K5" i="2"/>
  <c r="J5" i="2"/>
  <c r="H6" i="2"/>
  <c r="I6" i="2" s="1"/>
  <c r="H7" i="2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54" i="2"/>
  <c r="I54" i="2" s="1"/>
  <c r="H55" i="2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H62" i="2"/>
  <c r="I62" i="2" s="1"/>
  <c r="H5" i="2"/>
  <c r="I5" i="2" s="1"/>
  <c r="F64" i="2"/>
  <c r="F63" i="2"/>
  <c r="K61" i="2" l="1"/>
  <c r="K57" i="2"/>
  <c r="K53" i="2"/>
  <c r="K49" i="2"/>
  <c r="K45" i="2"/>
  <c r="K41" i="2"/>
  <c r="K37" i="2"/>
  <c r="K33" i="2"/>
  <c r="K29" i="2"/>
  <c r="K25" i="2"/>
  <c r="K21" i="2"/>
  <c r="K17" i="2"/>
  <c r="K13" i="2"/>
  <c r="K9" i="2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5" i="2"/>
  <c r="E5" i="2" s="1"/>
  <c r="B63" i="2"/>
  <c r="B64" i="2"/>
  <c r="G64" i="2" l="1"/>
  <c r="C64" i="2"/>
  <c r="H63" i="2"/>
  <c r="I63" i="2" s="1"/>
  <c r="G63" i="2"/>
  <c r="D63" i="2"/>
  <c r="E63" i="2" s="1"/>
  <c r="C63" i="1"/>
  <c r="D63" i="1"/>
  <c r="E63" i="1"/>
  <c r="F63" i="1"/>
  <c r="G63" i="1"/>
  <c r="H63" i="1"/>
  <c r="I63" i="1"/>
  <c r="B63" i="1"/>
  <c r="N63" i="1"/>
  <c r="O63" i="1" s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M5" i="1"/>
  <c r="L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5" i="1"/>
  <c r="L63" i="1" l="1"/>
  <c r="M63" i="1"/>
  <c r="J63" i="1"/>
  <c r="K63" i="1"/>
  <c r="C64" i="1"/>
  <c r="D64" i="1"/>
  <c r="E64" i="1"/>
  <c r="F64" i="1"/>
  <c r="G64" i="1"/>
  <c r="H64" i="1"/>
  <c r="I64" i="1"/>
  <c r="N64" i="1"/>
  <c r="B64" i="1"/>
</calcChain>
</file>

<file path=xl/sharedStrings.xml><?xml version="1.0" encoding="utf-8"?>
<sst xmlns="http://schemas.openxmlformats.org/spreadsheetml/2006/main" count="180" uniqueCount="103">
  <si>
    <t>Število nerešenih upravnih zadev, prenesenih iz preteklega poročevalnega obdobja</t>
  </si>
  <si>
    <t>Število upravnih zadev, vrnjenih v ponovni postopek z odločbo organa druge stopnje in upravnega oziroma ustavnega sodišca v poročevalnem obdobju</t>
  </si>
  <si>
    <t>Število upravnih zadev, začetih v poročevalnem obdobju</t>
  </si>
  <si>
    <t xml:space="preserve">Skupno število vseh upravnih zadev v poročevalnem obdobju </t>
  </si>
  <si>
    <t>Število upravnih zadev, rešenih v zakonitem roku</t>
  </si>
  <si>
    <t>Skupno število rešenih upravnih zadev v poročevalnem obdobju</t>
  </si>
  <si>
    <t>Število prejetih pritožb v poročevalnem obdobju</t>
  </si>
  <si>
    <t>Število zaostankov
(nerešene zadeve s pretečenim rokom za rešitev)</t>
  </si>
  <si>
    <t>% rešenih v zakonitem roku</t>
  </si>
  <si>
    <t>% rešenih zadev</t>
  </si>
  <si>
    <t>% zaostankov</t>
  </si>
  <si>
    <t>%pritožb glede na št. rešenih zadev</t>
  </si>
  <si>
    <t>št. rešenih zadev na uradnika</t>
  </si>
  <si>
    <t>Oznake vrstic</t>
  </si>
  <si>
    <t>Ajdovščina</t>
  </si>
  <si>
    <t>Brežice</t>
  </si>
  <si>
    <t>Celje</t>
  </si>
  <si>
    <t>Cerknica</t>
  </si>
  <si>
    <t>Črnomelj</t>
  </si>
  <si>
    <t>Domžale</t>
  </si>
  <si>
    <t>Dravograd</t>
  </si>
  <si>
    <t>Gornja Radgona</t>
  </si>
  <si>
    <t>Grosuplje</t>
  </si>
  <si>
    <t>Hrastnik</t>
  </si>
  <si>
    <t>Idrija</t>
  </si>
  <si>
    <t>Ilirska Bistrica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</si>
  <si>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</si>
  <si>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</si>
  <si>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</si>
  <si>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</si>
  <si>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</si>
  <si>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</si>
  <si>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</si>
  <si>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</si>
  <si>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</si>
  <si>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</si>
  <si>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</si>
  <si>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</si>
  <si>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</si>
  <si>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</si>
  <si>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Maribor</t>
  </si>
  <si>
    <t>Metlika</t>
  </si>
  <si>
    <t>Mozirje</t>
  </si>
  <si>
    <t>Murska Sobota</t>
  </si>
  <si>
    <t>Nova Gorica</t>
  </si>
  <si>
    <t>Novo mesto</t>
  </si>
  <si>
    <t>Ormož</t>
  </si>
  <si>
    <t>Pesnica</t>
  </si>
  <si>
    <t>Piran</t>
  </si>
  <si>
    <t>Postojna</t>
  </si>
  <si>
    <t>Ptuj</t>
  </si>
  <si>
    <t xml:space="preserve">Radlje ob Dravi </t>
  </si>
  <si>
    <t>Radovljica</t>
  </si>
  <si>
    <t>Ravne</t>
  </si>
  <si>
    <t>Ribnica</t>
  </si>
  <si>
    <t>Ruše</t>
  </si>
  <si>
    <t>Sevnica</t>
  </si>
  <si>
    <t>Sežana</t>
  </si>
  <si>
    <t>Slovenj Gradec</t>
  </si>
  <si>
    <t>Slovenska Bistrica</t>
  </si>
  <si>
    <t>Slovenske Konjice</t>
  </si>
  <si>
    <t>Šentjur pri Celju</t>
  </si>
  <si>
    <t>Škofja Loka</t>
  </si>
  <si>
    <t>Šmarje pri Jelšah</t>
  </si>
  <si>
    <t>Tolmin</t>
  </si>
  <si>
    <t>Trbovlje</t>
  </si>
  <si>
    <t>Trebnje</t>
  </si>
  <si>
    <t>Tržič</t>
  </si>
  <si>
    <t>Velenje</t>
  </si>
  <si>
    <t>Vrhnika</t>
  </si>
  <si>
    <t>Zagorje ob Savi</t>
  </si>
  <si>
    <t>Žalec</t>
  </si>
  <si>
    <t>Skupna vsota</t>
  </si>
  <si>
    <t>SKUPAJ ZUP zadeve</t>
  </si>
  <si>
    <t>Upravna enota</t>
  </si>
  <si>
    <t>povprečje</t>
  </si>
  <si>
    <t>4=1+2+3</t>
  </si>
  <si>
    <t>9=5/4</t>
  </si>
  <si>
    <t>10=6/4</t>
  </si>
  <si>
    <t>11=8/4</t>
  </si>
  <si>
    <t>12=7/6</t>
  </si>
  <si>
    <t>Skupno število rešenih upravnih zadev v 2023</t>
  </si>
  <si>
    <t>3=2-1</t>
  </si>
  <si>
    <t>7=6-5</t>
  </si>
  <si>
    <t>Razlika %</t>
  </si>
  <si>
    <t>9=5/1</t>
  </si>
  <si>
    <t>10=6/2</t>
  </si>
  <si>
    <t>8=7/5</t>
  </si>
  <si>
    <t>4=3/1</t>
  </si>
  <si>
    <t>Poročevalno obdobje od 1.1.2024 do 31.12.2024</t>
  </si>
  <si>
    <t>Skupno število vseh upravnih zadev v 2023</t>
  </si>
  <si>
    <t xml:space="preserve">Skupno število vseh upravnih zadev v 2024 </t>
  </si>
  <si>
    <t>Razlika vseh upravnih zadev
2024-2023</t>
  </si>
  <si>
    <t>Skupno število rešenih upravnih zadev v 2024</t>
  </si>
  <si>
    <t>% rešenih v 2023</t>
  </si>
  <si>
    <t>%rešenih v 2024</t>
  </si>
  <si>
    <t>Primerjava leta 2023 in 2024</t>
  </si>
  <si>
    <t>Razlika vseh rešenih upravnih zadev
2024-2023</t>
  </si>
  <si>
    <t>11=10-9</t>
  </si>
  <si>
    <t>%rešenih 
razlika 2024-2023</t>
  </si>
  <si>
    <t xml:space="preserve">število uradnikov
za NDČ
na dan 31.12.2024
</t>
  </si>
  <si>
    <t>leto</t>
  </si>
  <si>
    <t>Razlika %2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</si>
</sst>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charset val="238"/>
    </font>
    <font>
      <b/>
      <sz val="8"/>
      <color rgb="FF333333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3" fillId="4" borderId="1" xfId="0" quotePrefix="1" applyFont="1" applyFill="1" applyBorder="1" applyAlignment="1">
      <alignment horizontal="center" vertical="center"/>
    </xf>
    <xf numFmtId="0" fontId="3" fillId="4" borderId="2" xfId="0" quotePrefix="1" applyFont="1" applyFill="1" applyBorder="1" applyAlignment="1">
      <alignment horizontal="center" vertical="center"/>
    </xf>
    <xf numFmtId="10" fontId="2" fillId="0" borderId="6" xfId="1" applyNumberFormat="1" applyFont="1" applyFill="1" applyBorder="1"/>
    <xf numFmtId="10" fontId="2" fillId="0" borderId="7" xfId="1" applyNumberFormat="1" applyFont="1" applyFill="1" applyBorder="1"/>
    <xf numFmtId="0" fontId="7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2" fillId="0" borderId="10" xfId="0" applyFont="1" applyBorder="1"/>
    <xf numFmtId="164" fontId="2" fillId="0" borderId="7" xfId="0" applyNumberFormat="1" applyFont="1" applyBorder="1"/>
    <xf numFmtId="0" fontId="3" fillId="4" borderId="3" xfId="0" quotePrefix="1" applyFont="1" applyFill="1" applyBorder="1" applyAlignment="1">
      <alignment horizontal="center" vertical="center"/>
    </xf>
    <xf numFmtId="10" fontId="2" fillId="0" borderId="22" xfId="1" applyNumberFormat="1" applyFont="1" applyFill="1" applyBorder="1"/>
    <xf numFmtId="0" fontId="2" fillId="0" borderId="6" xfId="0" applyFont="1" applyBorder="1"/>
    <xf numFmtId="0" fontId="2" fillId="0" borderId="14" xfId="0" applyFont="1" applyBorder="1"/>
    <xf numFmtId="164" fontId="2" fillId="0" borderId="9" xfId="0" applyNumberFormat="1" applyFont="1" applyBorder="1"/>
    <xf numFmtId="164" fontId="2" fillId="0" borderId="13" xfId="0" applyNumberFormat="1" applyFont="1" applyBorder="1"/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quotePrefix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64" fontId="2" fillId="5" borderId="18" xfId="0" applyNumberFormat="1" applyFont="1" applyFill="1" applyBorder="1"/>
    <xf numFmtId="10" fontId="3" fillId="4" borderId="19" xfId="1" applyNumberFormat="1" applyFont="1" applyFill="1" applyBorder="1"/>
    <xf numFmtId="0" fontId="3" fillId="4" borderId="18" xfId="0" applyFont="1" applyFill="1" applyBorder="1"/>
    <xf numFmtId="0" fontId="3" fillId="4" borderId="1" xfId="0" applyFont="1" applyFill="1" applyBorder="1" applyAlignment="1">
      <alignment horizontal="center" vertical="center"/>
    </xf>
    <xf numFmtId="164" fontId="5" fillId="5" borderId="18" xfId="0" applyNumberFormat="1" applyFont="1" applyFill="1" applyBorder="1"/>
    <xf numFmtId="164" fontId="5" fillId="5" borderId="11" xfId="0" applyNumberFormat="1" applyFont="1" applyFill="1" applyBorder="1"/>
    <xf numFmtId="164" fontId="2" fillId="0" borderId="10" xfId="2" applyNumberFormat="1" applyFont="1" applyBorder="1" applyAlignment="1">
      <alignment horizontal="left"/>
    </xf>
    <xf numFmtId="165" fontId="2" fillId="0" borderId="11" xfId="0" applyNumberFormat="1" applyFont="1" applyBorder="1"/>
    <xf numFmtId="9" fontId="2" fillId="0" borderId="12" xfId="1" applyFont="1" applyBorder="1"/>
    <xf numFmtId="165" fontId="5" fillId="5" borderId="11" xfId="0" applyNumberFormat="1" applyFont="1" applyFill="1" applyBorder="1"/>
    <xf numFmtId="9" fontId="5" fillId="5" borderId="12" xfId="1" applyFont="1" applyFill="1" applyBorder="1"/>
    <xf numFmtId="164" fontId="5" fillId="5" borderId="10" xfId="0" applyNumberFormat="1" applyFont="1" applyFill="1" applyBorder="1"/>
    <xf numFmtId="164" fontId="2" fillId="0" borderId="6" xfId="2" applyNumberFormat="1" applyFont="1" applyBorder="1" applyAlignment="1">
      <alignment horizontal="left"/>
    </xf>
    <xf numFmtId="165" fontId="2" fillId="0" borderId="7" xfId="0" applyNumberFormat="1" applyFont="1" applyBorder="1"/>
    <xf numFmtId="9" fontId="2" fillId="0" borderId="8" xfId="1" applyFont="1" applyBorder="1"/>
    <xf numFmtId="0" fontId="5" fillId="5" borderId="29" xfId="0" quotePrefix="1" applyFont="1" applyFill="1" applyBorder="1" applyAlignment="1">
      <alignment horizontal="center" vertical="center"/>
    </xf>
    <xf numFmtId="0" fontId="5" fillId="5" borderId="30" xfId="0" quotePrefix="1" applyFont="1" applyFill="1" applyBorder="1" applyAlignment="1">
      <alignment horizontal="center" vertical="center"/>
    </xf>
    <xf numFmtId="0" fontId="5" fillId="5" borderId="31" xfId="0" quotePrefix="1" applyFont="1" applyFill="1" applyBorder="1" applyAlignment="1">
      <alignment horizontal="center" vertical="center"/>
    </xf>
    <xf numFmtId="0" fontId="5" fillId="5" borderId="33" xfId="0" quotePrefix="1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9" fontId="2" fillId="0" borderId="22" xfId="1" applyFont="1" applyBorder="1"/>
    <xf numFmtId="9" fontId="5" fillId="5" borderId="23" xfId="1" applyFont="1" applyFill="1" applyBorder="1"/>
    <xf numFmtId="10" fontId="0" fillId="0" borderId="10" xfId="1" applyNumberFormat="1" applyFont="1" applyBorder="1"/>
    <xf numFmtId="10" fontId="0" fillId="0" borderId="6" xfId="1" applyNumberFormat="1" applyFont="1" applyBorder="1"/>
    <xf numFmtId="0" fontId="5" fillId="5" borderId="29" xfId="0" applyFont="1" applyFill="1" applyBorder="1" applyAlignment="1">
      <alignment horizontal="center" vertical="center"/>
    </xf>
    <xf numFmtId="10" fontId="0" fillId="0" borderId="14" xfId="1" applyNumberFormat="1" applyFont="1" applyBorder="1"/>
    <xf numFmtId="43" fontId="0" fillId="5" borderId="28" xfId="2" applyFont="1" applyFill="1" applyBorder="1"/>
    <xf numFmtId="165" fontId="5" fillId="5" borderId="11" xfId="2" applyNumberFormat="1" applyFont="1" applyFill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22" xfId="0" applyNumberFormat="1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3" fontId="2" fillId="0" borderId="13" xfId="0" applyNumberFormat="1" applyFont="1" applyBorder="1"/>
    <xf numFmtId="3" fontId="2" fillId="0" borderId="23" xfId="0" applyNumberFormat="1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3" fontId="2" fillId="0" borderId="16" xfId="0" applyNumberFormat="1" applyFont="1" applyBorder="1"/>
    <xf numFmtId="3" fontId="2" fillId="0" borderId="17" xfId="0" applyNumberFormat="1" applyFont="1" applyBorder="1"/>
    <xf numFmtId="3" fontId="2" fillId="0" borderId="24" xfId="0" applyNumberFormat="1" applyFont="1" applyBorder="1"/>
    <xf numFmtId="10" fontId="0" fillId="0" borderId="22" xfId="1" applyNumberFormat="1" applyFont="1" applyBorder="1"/>
    <xf numFmtId="10" fontId="0" fillId="0" borderId="23" xfId="1" applyNumberFormat="1" applyFont="1" applyBorder="1"/>
    <xf numFmtId="10" fontId="0" fillId="0" borderId="24" xfId="1" applyNumberFormat="1" applyFont="1" applyBorder="1"/>
    <xf numFmtId="43" fontId="0" fillId="5" borderId="35" xfId="2" applyFont="1" applyFill="1" applyBorder="1"/>
    <xf numFmtId="10" fontId="9" fillId="6" borderId="11" xfId="1" applyNumberFormat="1" applyFont="1" applyFill="1" applyBorder="1"/>
    <xf numFmtId="164" fontId="10" fillId="7" borderId="11" xfId="0" applyNumberFormat="1" applyFont="1" applyFill="1" applyBorder="1"/>
    <xf numFmtId="164" fontId="10" fillId="4" borderId="11" xfId="0" applyNumberFormat="1" applyFont="1" applyFill="1" applyBorder="1"/>
    <xf numFmtId="0" fontId="2" fillId="5" borderId="37" xfId="0" applyFont="1" applyFill="1" applyBorder="1"/>
    <xf numFmtId="0" fontId="2" fillId="0" borderId="38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5" borderId="36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 vertical="center"/>
    </xf>
    <xf numFmtId="43" fontId="2" fillId="0" borderId="22" xfId="0" applyNumberFormat="1" applyFont="1" applyBorder="1"/>
    <xf numFmtId="43" fontId="3" fillId="4" borderId="21" xfId="0" applyNumberFormat="1" applyFont="1" applyFill="1" applyBorder="1"/>
    <xf numFmtId="49" fontId="4" fillId="5" borderId="0" xfId="0" applyNumberFormat="1" applyFont="1" applyFill="1" applyBorder="1" applyAlignment="1">
      <alignment horizontal="center" vertical="center" wrapText="1" shrinkToFit="1" readingOrder="1"/>
    </xf>
    <xf numFmtId="49" fontId="4" fillId="5" borderId="41" xfId="0" applyNumberFormat="1" applyFont="1" applyFill="1" applyBorder="1" applyAlignment="1">
      <alignment horizontal="center" vertical="center" wrapText="1" shrinkToFit="1" readingOrder="1"/>
    </xf>
    <xf numFmtId="49" fontId="4" fillId="5" borderId="42" xfId="0" applyNumberFormat="1" applyFont="1" applyFill="1" applyBorder="1" applyAlignment="1">
      <alignment horizontal="center" vertical="center" wrapText="1" shrinkToFit="1" readingOrder="1"/>
    </xf>
    <xf numFmtId="49" fontId="4" fillId="5" borderId="43" xfId="0" applyNumberFormat="1" applyFont="1" applyFill="1" applyBorder="1" applyAlignment="1">
      <alignment horizontal="center" vertical="center" wrapText="1" shrinkToFit="1" readingOrder="1"/>
    </xf>
    <xf numFmtId="49" fontId="4" fillId="5" borderId="44" xfId="0" applyNumberFormat="1" applyFont="1" applyFill="1" applyBorder="1" applyAlignment="1">
      <alignment horizontal="center" vertical="center" wrapText="1" shrinkToFit="1" readingOrder="1"/>
    </xf>
    <xf numFmtId="49" fontId="4" fillId="5" borderId="45" xfId="0" applyNumberFormat="1" applyFont="1" applyFill="1" applyBorder="1" applyAlignment="1">
      <alignment horizontal="center" vertical="center" wrapText="1" shrinkToFit="1" readingOrder="1"/>
    </xf>
    <xf numFmtId="49" fontId="4" fillId="2" borderId="41" xfId="0" applyNumberFormat="1" applyFont="1" applyFill="1" applyBorder="1" applyAlignment="1">
      <alignment horizontal="center" vertical="center" wrapText="1" shrinkToFit="1" readingOrder="1"/>
    </xf>
    <xf numFmtId="49" fontId="4" fillId="2" borderId="42" xfId="0" applyNumberFormat="1" applyFont="1" applyFill="1" applyBorder="1" applyAlignment="1">
      <alignment horizontal="center" vertical="center" wrapText="1" shrinkToFit="1" readingOrder="1"/>
    </xf>
    <xf numFmtId="49" fontId="4" fillId="2" borderId="45" xfId="0" applyNumberFormat="1" applyFont="1" applyFill="1" applyBorder="1" applyAlignment="1">
      <alignment horizontal="center" vertical="center" wrapText="1" shrinkToFit="1" readingOrder="1"/>
    </xf>
    <xf numFmtId="49" fontId="4" fillId="3" borderId="41" xfId="0" applyNumberFormat="1" applyFont="1" applyFill="1" applyBorder="1" applyAlignment="1">
      <alignment horizontal="center" vertical="center" wrapText="1" shrinkToFit="1" readingOrder="1"/>
    </xf>
    <xf numFmtId="49" fontId="4" fillId="3" borderId="45" xfId="0" applyNumberFormat="1" applyFont="1" applyFill="1" applyBorder="1" applyAlignment="1">
      <alignment horizontal="center" vertical="center" wrapText="1" shrinkToFit="1" readingOrder="1"/>
    </xf>
    <xf numFmtId="43" fontId="0" fillId="5" borderId="18" xfId="2" applyFont="1" applyFill="1" applyBorder="1"/>
    <xf numFmtId="43" fontId="0" fillId="5" borderId="19" xfId="2" applyFont="1" applyFill="1" applyBorder="1"/>
    <xf numFmtId="43" fontId="0" fillId="5" borderId="20" xfId="2" applyFont="1" applyFill="1" applyBorder="1"/>
    <xf numFmtId="43" fontId="0" fillId="5" borderId="25" xfId="2" applyFont="1" applyFill="1" applyBorder="1"/>
    <xf numFmtId="43" fontId="0" fillId="5" borderId="21" xfId="2" applyFont="1" applyFill="1" applyBorder="1"/>
    <xf numFmtId="10" fontId="0" fillId="5" borderId="25" xfId="1" applyNumberFormat="1" applyFont="1" applyFill="1" applyBorder="1"/>
    <xf numFmtId="10" fontId="0" fillId="5" borderId="19" xfId="1" applyNumberFormat="1" applyFont="1" applyFill="1" applyBorder="1"/>
    <xf numFmtId="10" fontId="0" fillId="5" borderId="21" xfId="1" applyNumberFormat="1" applyFont="1" applyFill="1" applyBorder="1"/>
    <xf numFmtId="0" fontId="2" fillId="5" borderId="46" xfId="0" applyFont="1" applyFill="1" applyBorder="1"/>
    <xf numFmtId="0" fontId="2" fillId="5" borderId="39" xfId="0" applyFont="1" applyFill="1" applyBorder="1" applyAlignment="1">
      <alignment horizontal="left"/>
    </xf>
    <xf numFmtId="0" fontId="5" fillId="5" borderId="24" xfId="0" applyFont="1" applyFill="1" applyBorder="1" applyAlignment="1">
      <alignment horizontal="center" vertical="center"/>
    </xf>
    <xf numFmtId="10" fontId="0" fillId="0" borderId="32" xfId="1" applyNumberFormat="1" applyFont="1" applyBorder="1"/>
    <xf numFmtId="10" fontId="0" fillId="0" borderId="26" xfId="1" applyNumberFormat="1" applyFont="1" applyBorder="1"/>
    <xf numFmtId="10" fontId="0" fillId="0" borderId="27" xfId="1" applyNumberFormat="1" applyFont="1" applyBorder="1"/>
    <xf numFmtId="0" fontId="0" fillId="5" borderId="32" xfId="0" applyFill="1" applyBorder="1"/>
    <xf numFmtId="49" fontId="4" fillId="5" borderId="38" xfId="0" applyNumberFormat="1" applyFont="1" applyFill="1" applyBorder="1" applyAlignment="1">
      <alignment horizontal="center" vertical="center" wrapText="1" shrinkToFit="1" readingOrder="1"/>
    </xf>
    <xf numFmtId="49" fontId="4" fillId="5" borderId="6" xfId="0" applyNumberFormat="1" applyFont="1" applyFill="1" applyBorder="1" applyAlignment="1">
      <alignment horizontal="center" vertical="center" wrapText="1" shrinkToFit="1" readingOrder="1"/>
    </xf>
    <xf numFmtId="49" fontId="4" fillId="5" borderId="7" xfId="0" applyNumberFormat="1" applyFont="1" applyFill="1" applyBorder="1" applyAlignment="1">
      <alignment horizontal="center" vertical="center" wrapText="1" shrinkToFit="1" readingOrder="1"/>
    </xf>
    <xf numFmtId="49" fontId="4" fillId="5" borderId="8" xfId="0" applyNumberFormat="1" applyFont="1" applyFill="1" applyBorder="1" applyAlignment="1">
      <alignment horizontal="center" vertical="center" wrapText="1" shrinkToFit="1" readingOrder="1"/>
    </xf>
    <xf numFmtId="49" fontId="4" fillId="5" borderId="9" xfId="0" applyNumberFormat="1" applyFont="1" applyFill="1" applyBorder="1" applyAlignment="1">
      <alignment horizontal="center" vertical="center" wrapText="1" shrinkToFit="1" readingOrder="1"/>
    </xf>
    <xf numFmtId="49" fontId="4" fillId="5" borderId="22" xfId="0" applyNumberFormat="1" applyFont="1" applyFill="1" applyBorder="1" applyAlignment="1">
      <alignment horizontal="center" vertical="center" wrapText="1" shrinkToFit="1" readingOrder="1"/>
    </xf>
    <xf numFmtId="0" fontId="2" fillId="5" borderId="40" xfId="0" applyFont="1" applyFill="1" applyBorder="1" applyAlignment="1">
      <alignment horizontal="left"/>
    </xf>
    <xf numFmtId="43" fontId="0" fillId="5" borderId="14" xfId="2" applyFont="1" applyFill="1" applyBorder="1"/>
    <xf numFmtId="43" fontId="0" fillId="5" borderId="15" xfId="2" applyFont="1" applyFill="1" applyBorder="1"/>
    <xf numFmtId="164" fontId="5" fillId="5" borderId="15" xfId="0" applyNumberFormat="1" applyFont="1" applyFill="1" applyBorder="1"/>
    <xf numFmtId="43" fontId="0" fillId="5" borderId="16" xfId="2" applyFont="1" applyFill="1" applyBorder="1"/>
    <xf numFmtId="43" fontId="0" fillId="5" borderId="17" xfId="2" applyFont="1" applyFill="1" applyBorder="1"/>
    <xf numFmtId="166" fontId="0" fillId="5" borderId="15" xfId="2" applyNumberFormat="1" applyFont="1" applyFill="1" applyBorder="1"/>
    <xf numFmtId="43" fontId="0" fillId="5" borderId="24" xfId="2" applyFont="1" applyFill="1" applyBorder="1"/>
    <xf numFmtId="0" fontId="0" fillId="5" borderId="27" xfId="0" applyFill="1" applyBorder="1"/>
    <xf numFmtId="0" fontId="10" fillId="4" borderId="13" xfId="0" applyFont="1" applyFill="1" applyBorder="1" applyAlignment="1">
      <alignment horizontal="left"/>
    </xf>
    <xf numFmtId="43" fontId="9" fillId="8" borderId="23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 shrinkToFit="1" readingOrder="1"/>
    </xf>
    <xf numFmtId="49" fontId="4" fillId="3" borderId="7" xfId="0" applyNumberFormat="1" applyFont="1" applyFill="1" applyBorder="1" applyAlignment="1">
      <alignment horizontal="center" vertical="center" wrapText="1" shrinkToFit="1" readingOrder="1"/>
    </xf>
    <xf numFmtId="49" fontId="4" fillId="3" borderId="22" xfId="0" applyNumberFormat="1" applyFont="1" applyFill="1" applyBorder="1" applyAlignment="1">
      <alignment horizontal="center" vertical="center" wrapText="1" shrinkToFit="1" readingOrder="1"/>
    </xf>
    <xf numFmtId="0" fontId="9" fillId="5" borderId="17" xfId="0" applyFont="1" applyFill="1" applyBorder="1" applyAlignment="1">
      <alignment horizontal="left"/>
    </xf>
    <xf numFmtId="164" fontId="9" fillId="5" borderId="15" xfId="0" applyNumberFormat="1" applyFont="1" applyFill="1" applyBorder="1"/>
    <xf numFmtId="10" fontId="9" fillId="6" borderId="15" xfId="1" applyNumberFormat="1" applyFont="1" applyFill="1" applyBorder="1"/>
    <xf numFmtId="164" fontId="10" fillId="7" borderId="15" xfId="0" applyNumberFormat="1" applyFont="1" applyFill="1" applyBorder="1"/>
    <xf numFmtId="43" fontId="9" fillId="8" borderId="24" xfId="0" applyNumberFormat="1" applyFont="1" applyFill="1" applyBorder="1"/>
  </cellXfs>
  <cellStyles count="3">
    <cellStyle name="Navadno" xfId="0" builtinId="0"/>
    <cellStyle name="Odstotek" xfId="1" builtinId="5"/>
    <cellStyle name="Vejica" xfId="2" builtinId="3"/>
  </cellStyles>
  <dxfs count="44">
    <dxf>
      <font>
        <b val="0"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35" formatCode="_-* #,##0.00_-;\-* #,##0.00_-;_-* &quot;-&quot;??_-;_-@_-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numFmt numFmtId="164" formatCode="_-* #,##0_-;\-* #,##0_-;_-* &quot;-&quot;??_-;_-@_-"/>
      <fill>
        <patternFill patternType="solid">
          <fgColor rgb="FF000000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4" formatCode="0.00%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4" formatCode="0.00%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4" formatCode="0.00%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4" formatCode="0.00%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fill>
        <patternFill patternType="solid">
          <fgColor indexed="64"/>
          <bgColor theme="9" tint="0.79998168889431442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charset val="238"/>
        <scheme val="none"/>
      </font>
      <numFmt numFmtId="30" formatCode="@"/>
      <fill>
        <patternFill patternType="solid">
          <fgColor rgb="FF000000"/>
          <bgColor rgb="FFE2EFDA"/>
        </patternFill>
      </fill>
      <alignment horizontal="center" vertical="center" textRotation="0" wrapText="1" indent="0" justifyLastLine="0" shrinkToFit="1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4" formatCode="0.00%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4" formatCode="0.00%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#,##0_ ;[Red]\-#,##0\ 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_-* #,##0_-;\-* #,##0_-;_-* &quot;-&quot;??_-;_-@_-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_-* #,##0_-;\-* #,##0_-;_-* &quot;-&quot;??_-;_-@_-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#,##0_ ;[Red]\-#,##0\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_-* #,##0_-;\-* #,##0_-;_-* &quot;-&quot;??_-;_-@_-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_-* #,##0_-;\-* #,##0_-;_-* &quot;-&quot;??_-;_-@_-"/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charset val="238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1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5" formatCode="_-* #,##0.00_-;\-* #,##0.00_-;_-* &quot;-&quot;??_-;_-@_-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border diagonalUp="0" diagonalDown="0">
        <left style="thin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charset val="238"/>
        <scheme val="none"/>
      </font>
      <numFmt numFmtId="30" formatCode="@"/>
      <fill>
        <patternFill patternType="solid">
          <fgColor rgb="FF000000"/>
          <bgColor rgb="FFE2EFDA"/>
        </patternFill>
      </fill>
      <alignment horizontal="center" vertical="center" textRotation="0" wrapText="1" indent="0" justifyLastLine="0" shrinkToFit="1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'podatki za 3 leta'!$B$1</c:f>
              <c:strCache>
                <c:ptCount val="1"/>
                <c:pt idx="0">
                  <c:v>Število nerešenih upravnih zadev, prenesenih iz preteklega poročevalnega obdobja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'podatki za 3 leta'!$A$2:$A$4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'podatki za 3 leta'!$B$2:$B$4</c:f>
              <c:numCache>
                <c:formatCode>_-* #,##0_-;\-* #,##0_-;_-* "-"??_-;_-@_-</c:formatCode>
                <c:ptCount val="3"/>
                <c:pt idx="0">
                  <c:v>74195</c:v>
                </c:pt>
                <c:pt idx="1">
                  <c:v>83112</c:v>
                </c:pt>
                <c:pt idx="2">
                  <c:v>82730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1-4801-A346-E8289EA7B8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3526304"/>
        <c:axId val="683525224"/>
      </c:barChart>
      <c:catAx>
        <c:axId val="68352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3525224"/>
        <c:crosses val="autoZero"/>
        <c:auto val="1"/>
        <c:lblAlgn val="ctr"/>
        <c:lblOffset val="100"/>
        <c:noMultiLvlLbl val="0"/>
      </c:catAx>
      <c:valAx>
        <c:axId val="68352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352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delež rešenih zadev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'podatki za 3 leta'!$A$2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'podatki za 3 leta'!$J$1:$M$1</c15:sqref>
                  </c15:fullRef>
                </c:ext>
              </c:extLst>
              <c:f>'podatki za 3 leta'!$K$1</c:f>
              <c:strCache>
                <c:ptCount val="1"/>
                <c:pt idx="0">
                  <c:v>% rešenih zadev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'podatki za 3 leta'!$J$2:$M$2</c15:sqref>
                  </c15:fullRef>
                </c:ext>
              </c:extLst>
              <c:f>'podatki za 3 leta'!$K$2</c:f>
              <c:numCache>
                <c:formatCode>0.00%</c:formatCode>
                <c:ptCount val="1"/>
                <c:pt idx="0">
                  <c:v>0.95578920242510113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A-4191-9AC4-2B6EA8506F6C}"/>
            </c:ext>
          </c:extLst>
        </c:ser>
        <c:ser>
          <c:idx val="1"/>
          <c:order val="1"/>
          <c:tx>
            <c:strRef>
              <c:f>'podatki za 3 leta'!$A$3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'podatki za 3 leta'!$J$1:$M$1</c15:sqref>
                  </c15:fullRef>
                </c:ext>
              </c:extLst>
              <c:f>'podatki za 3 leta'!$K$1</c:f>
              <c:strCache>
                <c:ptCount val="1"/>
                <c:pt idx="0">
                  <c:v>% rešenih zadev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'podatki za 3 leta'!$J$3:$M$3</c15:sqref>
                  </c15:fullRef>
                </c:ext>
              </c:extLst>
              <c:f>'podatki za 3 leta'!$K$3</c:f>
              <c:numCache>
                <c:formatCode>0.00%</c:formatCode>
                <c:ptCount val="1"/>
                <c:pt idx="0">
                  <c:v>0.93989956048198242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BA-4191-9AC4-2B6EA8506F6C}"/>
            </c:ext>
          </c:extLst>
        </c:ser>
        <c:ser>
          <c:idx val="2"/>
          <c:order val="2"/>
          <c:tx>
            <c:strRef>
              <c:f>'podatki za 3 leta'!$A$4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'podatki za 3 leta'!$J$1:$M$1</c15:sqref>
                  </c15:fullRef>
                </c:ext>
              </c:extLst>
              <c:f>'podatki za 3 leta'!$K$1</c:f>
              <c:strCache>
                <c:ptCount val="1"/>
                <c:pt idx="0">
                  <c:v>% rešenih zadev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'podatki za 3 leta'!$J$4:$M$4</c15:sqref>
                  </c15:fullRef>
                </c:ext>
              </c:extLst>
              <c:f>'podatki za 3 leta'!$K$4</c:f>
              <c:numCache>
                <c:formatCode>0.00%</c:formatCode>
                <c:ptCount val="1"/>
                <c:pt idx="0">
                  <c:v>0.94318150944698553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BA-4191-9AC4-2B6EA8506F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5098664"/>
        <c:axId val="675101544"/>
      </c:barChart>
      <c:catAx>
        <c:axId val="675098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5101544"/>
        <c:crosses val="autoZero"/>
        <c:auto val="1"/>
        <c:lblAlgn val="ctr"/>
        <c:lblOffset val="100"/>
        <c:noMultiLvlLbl val="0"/>
      </c:catAx>
      <c:valAx>
        <c:axId val="675101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5098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Delež pritožb glede na število rešenih zadev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'podatki za 3 leta'!$A$2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'podatki za 3 leta'!$J$1:$M$1</c15:sqref>
                  </c15:fullRef>
                </c:ext>
              </c:extLst>
              <c:f>'podatki za 3 leta'!$M$1</c:f>
              <c:strCache>
                <c:ptCount val="1"/>
                <c:pt idx="0">
                  <c:v>%pritožb glede na št. rešenih zadev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'podatki za 3 leta'!$J$2:$M$2</c15:sqref>
                  </c15:fullRef>
                </c:ext>
              </c:extLst>
              <c:f>'podatki za 3 leta'!$M$2</c:f>
              <c:numCache>
                <c:formatCode>0.00%</c:formatCode>
                <c:ptCount val="1"/>
                <c:pt idx="0">
                  <c:v>6.2466610043587941E-4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A-4191-9AC4-2B6EA8506F6C}"/>
            </c:ext>
          </c:extLst>
        </c:ser>
        <c:ser>
          <c:idx val="1"/>
          <c:order val="1"/>
          <c:tx>
            <c:strRef>
              <c:f>'podatki za 3 leta'!$A$3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'podatki za 3 leta'!$J$1:$M$1</c15:sqref>
                  </c15:fullRef>
                </c:ext>
              </c:extLst>
              <c:f>'podatki za 3 leta'!$M$1</c:f>
              <c:strCache>
                <c:ptCount val="1"/>
                <c:pt idx="0">
                  <c:v>%pritožb glede na št. rešenih zadev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'podatki za 3 leta'!$J$3:$M$3</c15:sqref>
                  </c15:fullRef>
                </c:ext>
              </c:extLst>
              <c:f>'podatki za 3 leta'!$M$3</c:f>
              <c:numCache>
                <c:formatCode>0.00%</c:formatCode>
                <c:ptCount val="1"/>
                <c:pt idx="0">
                  <c:v>7.7066043464659665E-4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BA-4191-9AC4-2B6EA8506F6C}"/>
            </c:ext>
          </c:extLst>
        </c:ser>
        <c:ser>
          <c:idx val="2"/>
          <c:order val="2"/>
          <c:tx>
            <c:strRef>
              <c:f>'podatki za 3 leta'!$A$4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'podatki za 3 leta'!$J$1:$M$1</c15:sqref>
                  </c15:fullRef>
                </c:ext>
              </c:extLst>
              <c:f>'podatki za 3 leta'!$M$1</c:f>
              <c:strCache>
                <c:ptCount val="1"/>
                <c:pt idx="0">
                  <c:v>%pritožb glede na št. rešenih zadev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'podatki za 3 leta'!$J$4:$M$4</c15:sqref>
                  </c15:fullRef>
                </c:ext>
              </c:extLst>
              <c:f>'podatki za 3 leta'!$M$4</c:f>
              <c:numCache>
                <c:formatCode>0.00%</c:formatCode>
                <c:ptCount val="1"/>
                <c:pt idx="0">
                  <c:v>7.3492546423310843E-4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BA-4191-9AC4-2B6EA8506F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5098664"/>
        <c:axId val="675101544"/>
      </c:barChart>
      <c:catAx>
        <c:axId val="675098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5101544"/>
        <c:crosses val="autoZero"/>
        <c:auto val="1"/>
        <c:lblAlgn val="ctr"/>
        <c:lblOffset val="100"/>
        <c:noMultiLvlLbl val="0"/>
      </c:catAx>
      <c:valAx>
        <c:axId val="675101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5098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'podatki za 3 leta'!$D$1</c:f>
              <c:strCache>
                <c:ptCount val="1"/>
                <c:pt idx="0">
                  <c:v>Število upravnih zadev, začetih v poročevalnem obdobju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'podatki za 3 leta'!$A$2:$A$4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'podatki za 3 leta'!$D$2:$D$4</c:f>
              <c:numCache>
                <c:formatCode>_-* #,##0_-;\-* #,##0_-;_-* "-"??_-;_-@_-</c:formatCode>
                <c:ptCount val="3"/>
                <c:pt idx="0">
                  <c:v>1811503</c:v>
                </c:pt>
                <c:pt idx="1">
                  <c:v>1362117</c:v>
                </c:pt>
                <c:pt idx="2">
                  <c:v>1278874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9-40B9-88EB-FA197429B2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1448504"/>
        <c:axId val="681449224"/>
      </c:barChart>
      <c:catAx>
        <c:axId val="681448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1449224"/>
        <c:crosses val="autoZero"/>
        <c:auto val="1"/>
        <c:lblAlgn val="ctr"/>
        <c:lblOffset val="100"/>
        <c:noMultiLvlLbl val="0"/>
      </c:catAx>
      <c:valAx>
        <c:axId val="681449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1448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'podatki za 3 leta'!$F$1</c:f>
              <c:strCache>
                <c:ptCount val="1"/>
                <c:pt idx="0">
                  <c:v>Število upravnih zadev, rešenih v zakonitem roku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'podatki za 3 leta'!$A$2:$A$4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'podatki za 3 leta'!$F$2:$F$4</c:f>
              <c:numCache>
                <c:formatCode>_-* #,##0_-;\-* #,##0_-;_-* "-"??_-;_-@_-</c:formatCode>
                <c:ptCount val="3"/>
                <c:pt idx="0">
                  <c:v>1789963</c:v>
                </c:pt>
                <c:pt idx="1">
                  <c:v>1337733</c:v>
                </c:pt>
                <c:pt idx="2">
                  <c:v>1251685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D-4B2E-9C39-C62327DCD2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3813088"/>
        <c:axId val="513814888"/>
      </c:barChart>
      <c:catAx>
        <c:axId val="51381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814888"/>
        <c:crosses val="autoZero"/>
        <c:auto val="1"/>
        <c:lblAlgn val="ctr"/>
        <c:lblOffset val="100"/>
        <c:noMultiLvlLbl val="0"/>
      </c:catAx>
      <c:valAx>
        <c:axId val="51381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81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'podatki za 3 leta'!$G$1</c:f>
              <c:strCache>
                <c:ptCount val="1"/>
                <c:pt idx="0">
                  <c:v>Skupno število rešenih upravnih zadev v poročevalnem obdobju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'podatki za 3 leta'!$A$2:$A$4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'podatki za 3 leta'!$G$2:$G$4</c:f>
              <c:numCache>
                <c:formatCode>_-* #,##0_-;\-* #,##0_-;_-* "-"??_-;_-@_-</c:formatCode>
                <c:ptCount val="3"/>
                <c:pt idx="0">
                  <c:v>1802563</c:v>
                </c:pt>
                <c:pt idx="1">
                  <c:v>1358575</c:v>
                </c:pt>
                <c:pt idx="2">
                  <c:v>1284484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1-41C8-96FA-5A43008A0E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7344368"/>
        <c:axId val="527343648"/>
      </c:barChart>
      <c:catAx>
        <c:axId val="52734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343648"/>
        <c:crosses val="autoZero"/>
        <c:auto val="1"/>
        <c:lblAlgn val="ctr"/>
        <c:lblOffset val="100"/>
        <c:noMultiLvlLbl val="0"/>
      </c:catAx>
      <c:valAx>
        <c:axId val="52734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34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'podatki za 3 leta'!$H$1</c:f>
              <c:strCache>
                <c:ptCount val="1"/>
                <c:pt idx="0">
                  <c:v>Število prejetih pritožb v poročevalnem obdobju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'podatki za 3 leta'!$A$2:$A$4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'podatki za 3 leta'!$H$2:$H$4</c:f>
              <c:numCache>
                <c:formatCode>_-* #,##0_-;\-* #,##0_-;_-* "-"??_-;_-@_-</c:formatCode>
                <c:ptCount val="3"/>
                <c:pt idx="0">
                  <c:v>1126</c:v>
                </c:pt>
                <c:pt idx="1">
                  <c:v>1047</c:v>
                </c:pt>
                <c:pt idx="2">
                  <c:v>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3-4F48-85E4-DCC145510E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1229184"/>
        <c:axId val="527343288"/>
      </c:barChart>
      <c:catAx>
        <c:axId val="5212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343288"/>
        <c:crosses val="autoZero"/>
        <c:auto val="1"/>
        <c:lblAlgn val="ctr"/>
        <c:lblOffset val="100"/>
        <c:noMultiLvlLbl val="0"/>
      </c:catAx>
      <c:valAx>
        <c:axId val="52734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22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'podatki za 3 leta'!$I$1</c:f>
              <c:strCache>
                <c:ptCount val="1"/>
                <c:pt idx="0">
                  <c:v>Število zaostankov
(nerešene zadeve s pretečenim rokom za rešitev)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'podatki za 3 leta'!$A$2:$A$4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'podatki za 3 leta'!$I$2:$I$4</c:f>
              <c:numCache>
                <c:formatCode>_-* #,##0_-;\-* #,##0_-;_-* "-"??_-;_-@_-</c:formatCode>
                <c:ptCount val="3"/>
                <c:pt idx="0">
                  <c:v>3224</c:v>
                </c:pt>
                <c:pt idx="1">
                  <c:v>5154</c:v>
                </c:pt>
                <c:pt idx="2">
                  <c:v>18336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8-4778-86FE-0C21D37C22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1795680"/>
        <c:axId val="481797480"/>
      </c:barChart>
      <c:catAx>
        <c:axId val="48179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1797480"/>
        <c:crosses val="autoZero"/>
        <c:auto val="1"/>
        <c:lblAlgn val="ctr"/>
        <c:lblOffset val="100"/>
        <c:noMultiLvlLbl val="0"/>
      </c:catAx>
      <c:valAx>
        <c:axId val="48179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179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delež rešenih zadev v zakonitem roku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'podatki za 3 leta'!$A$2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'podatki za 3 leta'!$J$1:$M$1</c15:sqref>
                  </c15:fullRef>
                </c:ext>
              </c:extLst>
              <c:f>'podatki za 3 leta'!$J$1</c:f>
              <c:strCache>
                <c:ptCount val="1"/>
                <c:pt idx="0">
                  <c:v>% rešenih v zakonitem roku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'podatki za 3 leta'!$J$2:$M$2</c15:sqref>
                  </c15:fullRef>
                </c:ext>
              </c:extLst>
              <c:f>'podatki za 3 leta'!$J$2</c:f>
              <c:numCache>
                <c:formatCode>0.00%</c:formatCode>
                <c:ptCount val="1"/>
                <c:pt idx="0">
                  <c:v>0.94910819102602306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A-4191-9AC4-2B6EA8506F6C}"/>
            </c:ext>
          </c:extLst>
        </c:ser>
        <c:ser>
          <c:idx val="1"/>
          <c:order val="1"/>
          <c:tx>
            <c:strRef>
              <c:f>'podatki za 3 leta'!$A$3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'podatki za 3 leta'!$J$1:$M$1</c15:sqref>
                  </c15:fullRef>
                </c:ext>
              </c:extLst>
              <c:f>'podatki za 3 leta'!$J$1</c:f>
              <c:strCache>
                <c:ptCount val="1"/>
                <c:pt idx="0">
                  <c:v>% rešenih v zakonitem roku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'podatki za 3 leta'!$J$3:$M$3</c15:sqref>
                  </c15:fullRef>
                </c:ext>
              </c:extLst>
              <c:f>'podatki za 3 leta'!$J$3</c:f>
              <c:numCache>
                <c:formatCode>0.00%</c:formatCode>
                <c:ptCount val="1"/>
                <c:pt idx="0">
                  <c:v>0.92548049150193679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BA-4191-9AC4-2B6EA8506F6C}"/>
            </c:ext>
          </c:extLst>
        </c:ser>
        <c:ser>
          <c:idx val="2"/>
          <c:order val="2"/>
          <c:tx>
            <c:strRef>
              <c:f>'podatki za 3 leta'!$A$4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'podatki za 3 leta'!$J$1:$M$1</c15:sqref>
                  </c15:fullRef>
                </c:ext>
              </c:extLst>
              <c:f>'podatki za 3 leta'!$J$1</c:f>
              <c:strCache>
                <c:ptCount val="1"/>
                <c:pt idx="0">
                  <c:v>% rešenih v zakonitem roku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'podatki za 3 leta'!$J$4:$M$4</c15:sqref>
                  </c15:fullRef>
                </c:ext>
              </c:extLst>
              <c:f>'podatki za 3 leta'!$J$4</c:f>
              <c:numCache>
                <c:formatCode>0.00%</c:formatCode>
                <c:ptCount val="1"/>
                <c:pt idx="0">
                  <c:v>0.91909758911138639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BA-4191-9AC4-2B6EA8506F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5098664"/>
        <c:axId val="675101544"/>
      </c:barChart>
      <c:catAx>
        <c:axId val="675098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5101544"/>
        <c:crosses val="autoZero"/>
        <c:auto val="1"/>
        <c:lblAlgn val="ctr"/>
        <c:lblOffset val="100"/>
        <c:noMultiLvlLbl val="0"/>
      </c:catAx>
      <c:valAx>
        <c:axId val="675101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5098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Delež zaostankov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'podatki za 3 leta'!$A$2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'podatki za 3 leta'!$J$1:$M$1</c15:sqref>
                  </c15:fullRef>
                </c:ext>
              </c:extLst>
              <c:f>'podatki za 3 leta'!$L$1</c:f>
              <c:strCache>
                <c:ptCount val="1"/>
                <c:pt idx="0">
                  <c:v>% zaostankov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'podatki za 3 leta'!$J$2:$M$2</c15:sqref>
                  </c15:fullRef>
                </c:ext>
              </c:extLst>
              <c:f>'podatki za 3 leta'!$L$2</c:f>
              <c:numCache>
                <c:formatCode>0.00%</c:formatCode>
                <c:ptCount val="1"/>
                <c:pt idx="0">
                  <c:v>1.7094905357640904E-3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A-4191-9AC4-2B6EA8506F6C}"/>
            </c:ext>
          </c:extLst>
        </c:ser>
        <c:ser>
          <c:idx val="1"/>
          <c:order val="1"/>
          <c:tx>
            <c:strRef>
              <c:f>'podatki za 3 leta'!$A$3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'podatki za 3 leta'!$J$1:$M$1</c15:sqref>
                  </c15:fullRef>
                </c:ext>
              </c:extLst>
              <c:f>'podatki za 3 leta'!$L$1</c:f>
              <c:strCache>
                <c:ptCount val="1"/>
                <c:pt idx="0">
                  <c:v>% zaostankov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'podatki za 3 leta'!$J$3:$M$3</c15:sqref>
                  </c15:fullRef>
                </c:ext>
              </c:extLst>
              <c:f>'podatki za 3 leta'!$L$3</c:f>
              <c:numCache>
                <c:formatCode>0.00%</c:formatCode>
                <c:ptCount val="1"/>
                <c:pt idx="0">
                  <c:v>3.5656789906513349E-3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BA-4191-9AC4-2B6EA8506F6C}"/>
            </c:ext>
          </c:extLst>
        </c:ser>
        <c:ser>
          <c:idx val="2"/>
          <c:order val="2"/>
          <c:tx>
            <c:strRef>
              <c:f>'podatki za 3 leta'!$A$4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'podatki za 3 leta'!$J$1:$M$1</c15:sqref>
                  </c15:fullRef>
                </c:ext>
              </c:extLst>
              <c:f>'podatki za 3 leta'!$L$1</c:f>
              <c:strCache>
                <c:ptCount val="1"/>
                <c:pt idx="0">
                  <c:v>% zaostankov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'podatki za 3 leta'!$J$4:$M$4</c15:sqref>
                  </c15:fullRef>
                </c:ext>
              </c:extLst>
              <c:f>'podatki za 3 leta'!$L$4</c:f>
              <c:numCache>
                <c:formatCode>0.00%</c:formatCode>
                <c:ptCount val="1"/>
                <c:pt idx="0">
                  <c:v>1.3463909365332637E-2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BA-4191-9AC4-2B6EA8506F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5098664"/>
        <c:axId val="675101544"/>
      </c:barChart>
      <c:catAx>
        <c:axId val="675098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5101544"/>
        <c:crosses val="autoZero"/>
        <c:auto val="1"/>
        <c:lblAlgn val="ctr"/>
        <c:lblOffset val="100"/>
        <c:noMultiLvlLbl val="0"/>
      </c:catAx>
      <c:valAx>
        <c:axId val="675101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5098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Število uradnikov in število rešenih zadev na uradnika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'podatki za 3 leta'!$N$1</c:f>
              <c:strCache>
                <c:ptCount val="1"/>
                <c:pt idx="0">
                  <c:v>število uradnikov
za NDČ
na dan 31.12.2024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'podatki za 3 leta'!$A$2:$A$4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'podatki za 3 leta'!$N$2:$N$4</c:f>
              <c:numCache>
                <c:formatCode>_-* #,##0_-;\-* #,##0_-;_-* "-"??_-;_-@_-</c:formatCode>
                <c:ptCount val="3"/>
                <c:pt idx="0">
                  <c:v>1875</c:v>
                </c:pt>
                <c:pt idx="1">
                  <c:v>1878</c:v>
                </c:pt>
                <c:pt idx="2">
                  <c:v>1886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6-4BE3-A232-BB9D086F5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4660064"/>
        <c:axId val="674664384"/>
      </c:barChart>
      <c:lineChart>
        <c:grouping val="standard"/>
        <c:varyColors val="0"/>
        <c:ser>
          <c:idx val="1"/>
          <c:order val="1"/>
          <c:tx>
            <c:strRef>
              <c:f>'podatki za 3 leta'!$O$1</c:f>
              <c:strCache>
                <c:ptCount val="1"/>
                <c:pt idx="0">
                  <c:v>št. rešenih zadev na uradnika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'podatki za 3 leta'!$A$2:$A$4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'podatki za 3 leta'!$O$2:$O$4</c:f>
              <c:numCache>
                <c:formatCode>_(* #,##0.00_);_(* \(#,##0.00\);_(* "-"??_);_(@_)</c:formatCode>
                <c:ptCount val="3"/>
                <c:pt idx="0">
                  <c:v>961.36693333333335</c:v>
                </c:pt>
                <c:pt idx="1">
                  <c:v>723.41586794462194</c:v>
                </c:pt>
                <c:pt idx="2">
                  <c:v>681.06256627783671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26-4BE3-A232-BB9D086F5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660064"/>
        <c:axId val="674664384"/>
      </c:lineChart>
      <c:catAx>
        <c:axId val="67466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4664384"/>
        <c:crosses val="autoZero"/>
        <c:auto val="1"/>
        <c:lblAlgn val="ctr"/>
        <c:lblOffset val="100"/>
        <c:noMultiLvlLbl val="0"/>
      </c:catAx>
      <c:valAx>
        <c:axId val="67466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466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14287</xdr:rowOff>
    </xdr:from>
    <xdr:to>
      <xdr:col>5</xdr:col>
      <xdr:colOff>57150</xdr:colOff>
      <xdr:row>21</xdr:row>
      <xdr:rowOff>90487</xdr:rowOff>
    </xdr:to>
    <xdr:graphicFrame macro="">
      <xdr:nvGraphicFramePr>
        <xdr:cNvPr id="10" name="Grafikon 9" descr="Število nerešenih upravnih zadev, prenesenih iz preteklega poročevalnega obdobja&#10;">
          <a:extLst>
            <a:ext uri="{FF2B5EF4-FFF2-40B4-BE49-F238E27FC236}">
              <a16:creationId xmlns:a16="http://schemas.microsoft.com/office/drawing/2014/main" id="{43213821-6577-E6CE-896F-3C08DC1E9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342900</xdr:colOff>
      <xdr:row>7</xdr:row>
      <xdr:rowOff>38100</xdr:rowOff>
    </xdr:from>
    <xdr:to>
      <xdr:col>9</xdr:col>
      <xdr:colOff>381000</xdr:colOff>
      <xdr:row>21</xdr:row>
      <xdr:rowOff>119062</xdr:rowOff>
    </xdr:to>
    <xdr:graphicFrame macro="">
      <xdr:nvGraphicFramePr>
        <xdr:cNvPr id="11" name="Grafikon 10" descr="Število upravnih zadev, začetih v poročevalnem obdobju&#10;">
          <a:extLst>
            <a:ext uri="{FF2B5EF4-FFF2-40B4-BE49-F238E27FC236}">
              <a16:creationId xmlns:a16="http://schemas.microsoft.com/office/drawing/2014/main" id="{B39B7600-9130-EBB5-A900-DFA5730BF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47625</xdr:colOff>
      <xdr:row>7</xdr:row>
      <xdr:rowOff>4762</xdr:rowOff>
    </xdr:from>
    <xdr:to>
      <xdr:col>16</xdr:col>
      <xdr:colOff>152400</xdr:colOff>
      <xdr:row>21</xdr:row>
      <xdr:rowOff>80962</xdr:rowOff>
    </xdr:to>
    <xdr:graphicFrame macro="">
      <xdr:nvGraphicFramePr>
        <xdr:cNvPr id="12" name="Grafikon 11" descr="Število upravnih zadev, rešenih v zakonitem roku&#10;">
          <a:extLst>
            <a:ext uri="{FF2B5EF4-FFF2-40B4-BE49-F238E27FC236}">
              <a16:creationId xmlns:a16="http://schemas.microsoft.com/office/drawing/2014/main" id="{774D566C-B1EA-4F38-49D2-3051C9A9A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23</xdr:row>
      <xdr:rowOff>128587</xdr:rowOff>
    </xdr:from>
    <xdr:to>
      <xdr:col>4</xdr:col>
      <xdr:colOff>1085850</xdr:colOff>
      <xdr:row>38</xdr:row>
      <xdr:rowOff>14287</xdr:rowOff>
    </xdr:to>
    <xdr:graphicFrame macro="">
      <xdr:nvGraphicFramePr>
        <xdr:cNvPr id="13" name="Grafikon 12" descr="Skupno število rešenih upravnih zadev v poročevalnem obdobju&#10;">
          <a:extLst>
            <a:ext uri="{FF2B5EF4-FFF2-40B4-BE49-F238E27FC236}">
              <a16:creationId xmlns:a16="http://schemas.microsoft.com/office/drawing/2014/main" id="{E2E0D91E-4E32-06A5-0B21-CD349A57AD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400050</xdr:colOff>
      <xdr:row>23</xdr:row>
      <xdr:rowOff>52387</xdr:rowOff>
    </xdr:from>
    <xdr:to>
      <xdr:col>9</xdr:col>
      <xdr:colOff>438150</xdr:colOff>
      <xdr:row>37</xdr:row>
      <xdr:rowOff>128587</xdr:rowOff>
    </xdr:to>
    <xdr:graphicFrame macro="">
      <xdr:nvGraphicFramePr>
        <xdr:cNvPr id="14" name="Grafikon 13" descr="Število prejetih pritožb v poročevalnem obdobju&#10;">
          <a:extLst>
            <a:ext uri="{FF2B5EF4-FFF2-40B4-BE49-F238E27FC236}">
              <a16:creationId xmlns:a16="http://schemas.microsoft.com/office/drawing/2014/main" id="{5A44F40E-7D27-3D6C-B0F4-2DDB2B7F69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47625</xdr:colOff>
      <xdr:row>23</xdr:row>
      <xdr:rowOff>23812</xdr:rowOff>
    </xdr:from>
    <xdr:to>
      <xdr:col>16</xdr:col>
      <xdr:colOff>152400</xdr:colOff>
      <xdr:row>37</xdr:row>
      <xdr:rowOff>100012</xdr:rowOff>
    </xdr:to>
    <xdr:graphicFrame macro="">
      <xdr:nvGraphicFramePr>
        <xdr:cNvPr id="15" name="Grafikon 14" descr="Število zaostankov&#10;(nerešene zadeve s pretečenim rokom za rešitev)&#10;">
          <a:extLst>
            <a:ext uri="{FF2B5EF4-FFF2-40B4-BE49-F238E27FC236}">
              <a16:creationId xmlns:a16="http://schemas.microsoft.com/office/drawing/2014/main" id="{FE72C8A5-0CEC-2EBA-DB4D-39F283EA03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462643</xdr:colOff>
      <xdr:row>39</xdr:row>
      <xdr:rowOff>55108</xdr:rowOff>
    </xdr:from>
    <xdr:to>
      <xdr:col>4</xdr:col>
      <xdr:colOff>963386</xdr:colOff>
      <xdr:row>53</xdr:row>
      <xdr:rowOff>131308</xdr:rowOff>
    </xdr:to>
    <xdr:graphicFrame macro="">
      <xdr:nvGraphicFramePr>
        <xdr:cNvPr id="16" name="Grafikon 15" descr="delež rešenih zadev v zakonitem roku&#10;">
          <a:extLst>
            <a:ext uri="{FF2B5EF4-FFF2-40B4-BE49-F238E27FC236}">
              <a16:creationId xmlns:a16="http://schemas.microsoft.com/office/drawing/2014/main" id="{FC7860D4-894B-8887-3769-FEDB229FC1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427265</xdr:colOff>
      <xdr:row>54</xdr:row>
      <xdr:rowOff>95929</xdr:rowOff>
    </xdr:from>
    <xdr:to>
      <xdr:col>4</xdr:col>
      <xdr:colOff>960665</xdr:colOff>
      <xdr:row>68</xdr:row>
      <xdr:rowOff>172129</xdr:rowOff>
    </xdr:to>
    <xdr:graphicFrame macro="">
      <xdr:nvGraphicFramePr>
        <xdr:cNvPr id="17" name="Grafikon 16" descr="Delež zaostankov&#10;">
          <a:extLst>
            <a:ext uri="{FF2B5EF4-FFF2-40B4-BE49-F238E27FC236}">
              <a16:creationId xmlns:a16="http://schemas.microsoft.com/office/drawing/2014/main" id="{956157C2-F167-0743-2780-4C5AFF1BDF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598715</xdr:colOff>
      <xdr:row>7</xdr:row>
      <xdr:rowOff>50344</xdr:rowOff>
    </xdr:from>
    <xdr:to>
      <xdr:col>26</xdr:col>
      <xdr:colOff>435429</xdr:colOff>
      <xdr:row>26</xdr:row>
      <xdr:rowOff>81642</xdr:rowOff>
    </xdr:to>
    <xdr:graphicFrame macro="">
      <xdr:nvGraphicFramePr>
        <xdr:cNvPr id="18" name="Grafikon 17" descr="Število uradnikov in število rešenih zadev na uradnika&#10;">
          <a:extLst>
            <a:ext uri="{FF2B5EF4-FFF2-40B4-BE49-F238E27FC236}">
              <a16:creationId xmlns:a16="http://schemas.microsoft.com/office/drawing/2014/main" id="{CB7F0963-928B-3B64-8B0E-5C4690B77D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319768</xdr:colOff>
      <xdr:row>39</xdr:row>
      <xdr:rowOff>55108</xdr:rowOff>
    </xdr:from>
    <xdr:to>
      <xdr:col>9</xdr:col>
      <xdr:colOff>325211</xdr:colOff>
      <xdr:row>53</xdr:row>
      <xdr:rowOff>131308</xdr:rowOff>
    </xdr:to>
    <xdr:graphicFrame macro="">
      <xdr:nvGraphicFramePr>
        <xdr:cNvPr id="2" name="Grafikon 1" descr="delež rešenih zadev&#10;">
          <a:extLst>
            <a:ext uri="{FF2B5EF4-FFF2-40B4-BE49-F238E27FC236}">
              <a16:creationId xmlns:a16="http://schemas.microsoft.com/office/drawing/2014/main" id="{E9E6EF67-2BA8-4C25-D3BB-ED793B952D97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360590</xdr:colOff>
      <xdr:row>54</xdr:row>
      <xdr:rowOff>38779</xdr:rowOff>
    </xdr:from>
    <xdr:to>
      <xdr:col>9</xdr:col>
      <xdr:colOff>398690</xdr:colOff>
      <xdr:row>68</xdr:row>
      <xdr:rowOff>114979</xdr:rowOff>
    </xdr:to>
    <xdr:graphicFrame macro="">
      <xdr:nvGraphicFramePr>
        <xdr:cNvPr id="3" name="Grafikon 2" descr="Delež pritožb glede na število rešenih zadev&#10;">
          <a:extLst>
            <a:ext uri="{FF2B5EF4-FFF2-40B4-BE49-F238E27FC236}">
              <a16:creationId xmlns:a16="http://schemas.microsoft.com/office/drawing/2014/main" id="{F1ACF9C4-6428-4CEB-EBB6-41A927C4C2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14652A-0D10-424C-A884-E0899FB301B5}" name="Tabela1" displayName="Tabela1" ref="A3:O64" totalsRowShown="0" headerRowDxfId="43" tableBorderDxfId="42">
  <autoFilter ref="A3:O64" xr:uid="{AF14652A-0D10-424C-A884-E0899FB301B5}"/>
  <tableColumns count="15">
    <tableColumn id="1" xr3:uid="{B61F3AB2-48C1-4201-A030-1CB12587DFAD}" name="Upravna enota" dataDxfId="41"/>
    <tableColumn id="2" xr3:uid="{DCDF4021-A830-451C-92D3-74D4DD08719D}" name="Število nerešenih upravnih zadev, prenesenih iz preteklega poročevalnega obdobja" dataDxfId="40"/>
    <tableColumn id="3" xr3:uid="{2CA49D2B-3108-4B45-AB85-CCE6A4E47F77}" name="Število upravnih zadev, vrnjenih v ponovni postopek z odločbo organa druge stopnje in upravnega oziroma ustavnega sodišca v poročevalnem obdobju" dataDxfId="39"/>
    <tableColumn id="4" xr3:uid="{DDFC6A00-C391-4CE6-8E1C-5832CD17B570}" name="Število upravnih zadev, začetih v poročevalnem obdobju" dataDxfId="38"/>
    <tableColumn id="5" xr3:uid="{AA82958E-1827-4E0C-BB9E-A7B747018E8E}" name="Skupno število vseh upravnih zadev v poročevalnem obdobju " dataDxfId="37"/>
    <tableColumn id="6" xr3:uid="{0736075C-942E-4ECE-807B-6DD85147C3F8}" name="Število upravnih zadev, rešenih v zakonitem roku" dataDxfId="36"/>
    <tableColumn id="7" xr3:uid="{07C1B75C-023F-4F5F-901A-437862A8BE8C}" name="Skupno število rešenih upravnih zadev v poročevalnem obdobju" dataDxfId="35"/>
    <tableColumn id="8" xr3:uid="{DCF61F56-A401-4CE8-91F9-3EB2E4564102}" name="Število prejetih pritožb v poročevalnem obdobju" dataDxfId="34"/>
    <tableColumn id="9" xr3:uid="{89306019-8E51-404A-97F3-AA9FEE3215EF}" name="Število zaostankov_x000a_(nerešene zadeve s pretečenim rokom za rešitev)" dataDxfId="33"/>
    <tableColumn id="10" xr3:uid="{C5AADB44-C42C-4637-87AB-F0C6DA762024}" name="% rešenih v zakonitem roku" dataDxfId="32" dataCellStyle="Odstotek"/>
    <tableColumn id="11" xr3:uid="{35F6089F-8B06-46A1-BEBE-8F8ECCDF6AE3}" name="% rešenih zadev" dataDxfId="31" dataCellStyle="Odstotek"/>
    <tableColumn id="12" xr3:uid="{27A92FD0-FE64-492A-B23A-860093FFE18B}" name="% zaostankov" dataDxfId="30" dataCellStyle="Odstotek"/>
    <tableColumn id="13" xr3:uid="{1ACD6542-C8B4-4BB9-95F3-61BA621ED1A4}" name="%pritožb glede na št. rešenih zadev" dataDxfId="29" dataCellStyle="Odstotek"/>
    <tableColumn id="14" xr3:uid="{A60DCC48-E597-4BC1-8940-E54A9C3DE981}" name="število uradnikov_x000a_za NDČ_x000a_na dan 31.12.2024_x000a_" dataDxfId="28"/>
    <tableColumn id="15" xr3:uid="{A2191984-20B9-4EE3-8A75-CAB5DBACE4FF}" name="št. rešenih zadev na uradnika" dataDxfId="2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D62528-E482-4CEB-AD7D-ECCCDF6C4F2F}" name="Tabela2" displayName="Tabela2" ref="A3:L64" totalsRowShown="0" headerRowDxfId="26" headerRowBorderDxfId="25" tableBorderDxfId="24">
  <autoFilter ref="A3:L64" xr:uid="{D4D62528-E482-4CEB-AD7D-ECCCDF6C4F2F}"/>
  <tableColumns count="12">
    <tableColumn id="1" xr3:uid="{1649F424-FAE1-4629-B648-AC590053C750}" name="Upravna enota" dataDxfId="23"/>
    <tableColumn id="2" xr3:uid="{05EFAD1F-AE8B-4101-A5E2-1B8E4681151E}" name="Skupno število vseh upravnih zadev v 2023" dataDxfId="22" dataCellStyle="Vejica"/>
    <tableColumn id="3" xr3:uid="{E4693E23-9207-48D1-A893-D26469407DAD}" name="Skupno število vseh upravnih zadev v 2024 " dataDxfId="21"/>
    <tableColumn id="4" xr3:uid="{3B7F9C72-D50D-4AF6-8DFD-92C3FF094155}" name="Razlika vseh upravnih zadev_x000a_2024-2023" dataDxfId="20"/>
    <tableColumn id="5" xr3:uid="{12644A65-B352-4096-8FF4-4D372B999FC5}" name="Razlika %" dataDxfId="19" dataCellStyle="Odstotek"/>
    <tableColumn id="6" xr3:uid="{FAA4E169-BCCF-4AE9-B737-D731DE70B94A}" name="Skupno število rešenih upravnih zadev v 2023" dataDxfId="18"/>
    <tableColumn id="7" xr3:uid="{B533B085-034C-4351-AB40-6F197E3D8158}" name="Skupno število rešenih upravnih zadev v 2024" dataDxfId="17"/>
    <tableColumn id="8" xr3:uid="{7A01DFF5-832F-4257-A56C-274B7030F7CD}" name="Razlika vseh rešenih upravnih zadev_x000a_2024-2023" dataDxfId="16"/>
    <tableColumn id="9" xr3:uid="{9AF1AC5F-A0A6-4483-988E-90E3935A3EA9}" name="Razlika %2" dataDxfId="15" dataCellStyle="Odstotek"/>
    <tableColumn id="10" xr3:uid="{6546D8F2-1F57-4FCE-840C-1F922D5254B0}" name="% rešenih v 2023" dataDxfId="14" dataCellStyle="Odstotek"/>
    <tableColumn id="11" xr3:uid="{73D62AC8-50C4-4BC8-A7A2-D3DEB92AB632}" name="%rešenih v 2024" dataDxfId="13" dataCellStyle="Odstotek"/>
    <tableColumn id="12" xr3:uid="{F96A6117-67D5-4794-9BB3-9DA59DFF86B3}" name="%rešenih _x000a_razlika 2024-2023" dataDxfId="12" dataCellStyle="Odstotek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A48BC9-76B5-4485-A812-00774AB0F994}" name="Tabela3" displayName="Tabela3" ref="A1:O4" totalsRowShown="0" headerRowDxfId="11" dataDxfId="9" headerRowBorderDxfId="10" tableBorderDxfId="8" totalsRowBorderDxfId="7" dataCellStyle="Odstotek">
  <autoFilter ref="A1:O4" xr:uid="{AAA48BC9-76B5-4485-A812-00774AB0F994}"/>
  <tableColumns count="15">
    <tableColumn id="1" xr3:uid="{DA58AEE7-517A-4E06-8806-EADCEDAFF36E}" name="leto"/>
    <tableColumn id="2" xr3:uid="{52BDE8D5-B152-4B3C-A4B9-682A56DA4C88}" name="Število nerešenih upravnih zadev, prenesenih iz preteklega poročevalnega obdobja"/>
    <tableColumn id="3" xr3:uid="{3A457D9D-A741-42A0-A31A-48D2A43DEB53}" name="Število upravnih zadev, vrnjenih v ponovni postopek z odločbo organa druge stopnje in upravnega oziroma ustavnega sodišca v poročevalnem obdobju"/>
    <tableColumn id="4" xr3:uid="{70220001-33CF-4A9B-978C-360BFE4566F9}" name="Število upravnih zadev, začetih v poročevalnem obdobju"/>
    <tableColumn id="5" xr3:uid="{51175EE0-E9DE-4E7A-938F-15ED689C4A1D}" name="Skupno število vseh upravnih zadev v poročevalnem obdobju "/>
    <tableColumn id="6" xr3:uid="{32AF72DA-4D14-4AD6-A7D4-2C9EA8D55D28}" name="Število upravnih zadev, rešenih v zakonitem roku"/>
    <tableColumn id="7" xr3:uid="{779616ED-9DB2-4064-882D-7CA74CFDA87A}" name="Skupno število rešenih upravnih zadev v poročevalnem obdobju"/>
    <tableColumn id="8" xr3:uid="{4150045A-A2FB-47C9-9838-22C5670C5A81}" name="Število prejetih pritožb v poročevalnem obdobju"/>
    <tableColumn id="9" xr3:uid="{F9455041-83ED-404F-A81C-CD9B22B43C11}" name="Število zaostankov_x000a_(nerešene zadeve s pretečenim rokom za rešitev)"/>
    <tableColumn id="10" xr3:uid="{1E8CBAA9-703E-4109-A686-BF831E502372}" name="% rešenih v zakonitem roku" dataDxfId="6" dataCellStyle="Odstotek">
      <calculatedColumnFormula>F2/E2</calculatedColumnFormula>
    </tableColumn>
    <tableColumn id="11" xr3:uid="{A1BCEA3B-1A42-4D11-BC04-114D895550DA}" name="% rešenih zadev" dataDxfId="5" dataCellStyle="Odstotek">
      <calculatedColumnFormula>G2/E2</calculatedColumnFormula>
    </tableColumn>
    <tableColumn id="12" xr3:uid="{BF287D3B-1E42-48B3-B461-F628CAB7B2B5}" name="% zaostankov" dataDxfId="4" dataCellStyle="Odstotek">
      <calculatedColumnFormula>I2/E2</calculatedColumnFormula>
    </tableColumn>
    <tableColumn id="13" xr3:uid="{070AE611-E6CD-480F-9FCA-1F5AA94DE1E9}" name="%pritožb glede na št. rešenih zadev" dataDxfId="3" dataCellStyle="Odstotek">
      <calculatedColumnFormula>H2/G2</calculatedColumnFormula>
    </tableColumn>
    <tableColumn id="14" xr3:uid="{A38B1404-178D-408C-BA01-E3918FD152F1}" name="število uradnikov_x000a_za NDČ_x000a_na dan 31.12.2024_x000a_" dataDxfId="2"/>
    <tableColumn id="15" xr3:uid="{3AF8669F-EA12-4B22-8E92-3F81C1AFCFFF}" name="št. rešenih zadev na uradnika" dataDxfId="1">
      <calculatedColumnFormula>G2/N2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6C7C-819E-4DEF-B694-8B7A33DF81B6}">
  <sheetPr>
    <pageSetUpPr fitToPage="1"/>
  </sheetPr>
  <dimension ref="A1:O64"/>
  <sheetViews>
    <sheetView tabSelected="1" zoomScale="97" zoomScaleNormal="9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5" x14ac:dyDescent="0.25"/>
  <cols>
    <col min="1" max="1" width="22.140625" customWidth="1"/>
    <col min="2" max="8" width="14.5703125" customWidth="1"/>
    <col min="9" max="9" width="15.85546875" customWidth="1"/>
    <col min="10" max="13" width="10.85546875" customWidth="1"/>
    <col min="14" max="15" width="11" customWidth="1"/>
  </cols>
  <sheetData>
    <row r="1" spans="1:15" ht="19.5" customHeight="1" x14ac:dyDescent="0.25">
      <c r="A1" s="5" t="s">
        <v>73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9.5" customHeight="1" x14ac:dyDescent="0.25">
      <c r="A2" s="8" t="s">
        <v>89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35.75" thickBot="1" x14ac:dyDescent="0.3">
      <c r="A3" s="83" t="s">
        <v>74</v>
      </c>
      <c r="B3" s="84" t="s">
        <v>0</v>
      </c>
      <c r="C3" s="85" t="s">
        <v>1</v>
      </c>
      <c r="D3" s="85" t="s">
        <v>2</v>
      </c>
      <c r="E3" s="86" t="s">
        <v>3</v>
      </c>
      <c r="F3" s="84" t="s">
        <v>4</v>
      </c>
      <c r="G3" s="86" t="s">
        <v>5</v>
      </c>
      <c r="H3" s="87" t="s">
        <v>6</v>
      </c>
      <c r="I3" s="88" t="s">
        <v>7</v>
      </c>
      <c r="J3" s="89" t="s">
        <v>8</v>
      </c>
      <c r="K3" s="90" t="s">
        <v>9</v>
      </c>
      <c r="L3" s="90" t="s">
        <v>10</v>
      </c>
      <c r="M3" s="91" t="s">
        <v>11</v>
      </c>
      <c r="N3" s="92" t="s">
        <v>100</v>
      </c>
      <c r="O3" s="93" t="s">
        <v>12</v>
      </c>
    </row>
    <row r="4" spans="1:15" ht="15.75" thickBot="1" x14ac:dyDescent="0.3">
      <c r="A4" s="75" t="s">
        <v>13</v>
      </c>
      <c r="B4" s="17">
        <v>1</v>
      </c>
      <c r="C4" s="18">
        <v>2</v>
      </c>
      <c r="D4" s="18">
        <v>3</v>
      </c>
      <c r="E4" s="19" t="s">
        <v>76</v>
      </c>
      <c r="F4" s="17">
        <v>5</v>
      </c>
      <c r="G4" s="20">
        <v>6</v>
      </c>
      <c r="H4" s="21">
        <v>7</v>
      </c>
      <c r="I4" s="22">
        <v>8</v>
      </c>
      <c r="J4" s="1" t="s">
        <v>77</v>
      </c>
      <c r="K4" s="2" t="s">
        <v>78</v>
      </c>
      <c r="L4" s="2" t="s">
        <v>79</v>
      </c>
      <c r="M4" s="11" t="s">
        <v>80</v>
      </c>
      <c r="N4" s="26">
        <v>13</v>
      </c>
      <c r="O4" s="80">
        <v>14</v>
      </c>
    </row>
    <row r="5" spans="1:15" x14ac:dyDescent="0.25">
      <c r="A5" s="76" t="s">
        <v>14</v>
      </c>
      <c r="B5" s="53">
        <v>907</v>
      </c>
      <c r="C5" s="54">
        <v>4</v>
      </c>
      <c r="D5" s="54">
        <v>17186</v>
      </c>
      <c r="E5" s="55">
        <f>SUM(B5:D5)</f>
        <v>18097</v>
      </c>
      <c r="F5" s="53">
        <v>16710</v>
      </c>
      <c r="G5" s="55">
        <v>17222</v>
      </c>
      <c r="H5" s="56">
        <v>3</v>
      </c>
      <c r="I5" s="57">
        <v>257</v>
      </c>
      <c r="J5" s="3">
        <f>F5/E5</f>
        <v>0.92335746256285567</v>
      </c>
      <c r="K5" s="4">
        <f>G5/E5</f>
        <v>0.95164944465933576</v>
      </c>
      <c r="L5" s="4">
        <f>I5/E5</f>
        <v>1.4201248825772228E-2</v>
      </c>
      <c r="M5" s="12">
        <f>H5/G5</f>
        <v>1.7419579607478808E-4</v>
      </c>
      <c r="N5" s="13">
        <v>28</v>
      </c>
      <c r="O5" s="81">
        <f>G5/N5</f>
        <v>615.07142857142856</v>
      </c>
    </row>
    <row r="6" spans="1:15" x14ac:dyDescent="0.25">
      <c r="A6" s="77" t="s">
        <v>15</v>
      </c>
      <c r="B6" s="58">
        <v>1018</v>
      </c>
      <c r="C6" s="59">
        <v>3</v>
      </c>
      <c r="D6" s="59">
        <v>16137</v>
      </c>
      <c r="E6" s="55">
        <f t="shared" ref="E6:E62" si="0">SUM(B6:D6)</f>
        <v>17158</v>
      </c>
      <c r="F6" s="58">
        <v>16320</v>
      </c>
      <c r="G6" s="60">
        <v>16373</v>
      </c>
      <c r="H6" s="61">
        <v>13</v>
      </c>
      <c r="I6" s="62">
        <v>0</v>
      </c>
      <c r="J6" s="3">
        <f t="shared" ref="J6:J63" si="1">F6/E6</f>
        <v>0.95115980883552864</v>
      </c>
      <c r="K6" s="4">
        <f t="shared" ref="K6:K62" si="2">G6/E6</f>
        <v>0.95424874694020279</v>
      </c>
      <c r="L6" s="4">
        <f t="shared" ref="L6:L63" si="3">I6/E6</f>
        <v>0</v>
      </c>
      <c r="M6" s="12">
        <f t="shared" ref="M6:M63" si="4">H6/G6</f>
        <v>7.9399010566176022E-4</v>
      </c>
      <c r="N6" s="9">
        <v>29</v>
      </c>
      <c r="O6" s="81">
        <f t="shared" ref="O6:O62" si="5">G6/N6</f>
        <v>564.58620689655174</v>
      </c>
    </row>
    <row r="7" spans="1:15" x14ac:dyDescent="0.25">
      <c r="A7" s="77" t="s">
        <v>16</v>
      </c>
      <c r="B7" s="58">
        <v>2036</v>
      </c>
      <c r="C7" s="59">
        <v>10</v>
      </c>
      <c r="D7" s="59">
        <v>45410</v>
      </c>
      <c r="E7" s="55">
        <f t="shared" si="0"/>
        <v>47456</v>
      </c>
      <c r="F7" s="58">
        <v>44999</v>
      </c>
      <c r="G7" s="60">
        <v>45365</v>
      </c>
      <c r="H7" s="61">
        <v>23</v>
      </c>
      <c r="I7" s="62">
        <v>401</v>
      </c>
      <c r="J7" s="3">
        <f t="shared" si="1"/>
        <v>0.94822572488199597</v>
      </c>
      <c r="K7" s="4">
        <f t="shared" si="2"/>
        <v>0.95593813216453138</v>
      </c>
      <c r="L7" s="4">
        <f t="shared" si="3"/>
        <v>8.4499325691166551E-3</v>
      </c>
      <c r="M7" s="12">
        <f t="shared" si="4"/>
        <v>5.069987876115948E-4</v>
      </c>
      <c r="N7" s="9">
        <v>58</v>
      </c>
      <c r="O7" s="81">
        <f t="shared" si="5"/>
        <v>782.15517241379314</v>
      </c>
    </row>
    <row r="8" spans="1:15" x14ac:dyDescent="0.25">
      <c r="A8" s="77" t="s">
        <v>17</v>
      </c>
      <c r="B8" s="58">
        <v>481</v>
      </c>
      <c r="C8" s="59">
        <v>0</v>
      </c>
      <c r="D8" s="59">
        <v>13704</v>
      </c>
      <c r="E8" s="55">
        <f t="shared" si="0"/>
        <v>14185</v>
      </c>
      <c r="F8" s="58">
        <v>13446</v>
      </c>
      <c r="G8" s="60">
        <v>13565</v>
      </c>
      <c r="H8" s="61">
        <v>3</v>
      </c>
      <c r="I8" s="62">
        <v>61</v>
      </c>
      <c r="J8" s="3">
        <f t="shared" si="1"/>
        <v>0.94790271413464933</v>
      </c>
      <c r="K8" s="4">
        <f t="shared" si="2"/>
        <v>0.95629185759605217</v>
      </c>
      <c r="L8" s="4">
        <f t="shared" si="3"/>
        <v>4.3003172365174477E-3</v>
      </c>
      <c r="M8" s="12">
        <f t="shared" si="4"/>
        <v>2.2115739034279396E-4</v>
      </c>
      <c r="N8" s="9">
        <v>21</v>
      </c>
      <c r="O8" s="81">
        <f t="shared" si="5"/>
        <v>645.95238095238096</v>
      </c>
    </row>
    <row r="9" spans="1:15" x14ac:dyDescent="0.25">
      <c r="A9" s="77" t="s">
        <v>18</v>
      </c>
      <c r="B9" s="58">
        <v>351</v>
      </c>
      <c r="C9" s="59">
        <v>0</v>
      </c>
      <c r="D9" s="59">
        <v>11833</v>
      </c>
      <c r="E9" s="55">
        <f t="shared" si="0"/>
        <v>12184</v>
      </c>
      <c r="F9" s="58">
        <v>11718</v>
      </c>
      <c r="G9" s="60">
        <v>11743</v>
      </c>
      <c r="H9" s="61">
        <v>2</v>
      </c>
      <c r="I9" s="62">
        <v>24</v>
      </c>
      <c r="J9" s="3">
        <f t="shared" si="1"/>
        <v>0.96175311884438608</v>
      </c>
      <c r="K9" s="4">
        <f t="shared" si="2"/>
        <v>0.96380499015101773</v>
      </c>
      <c r="L9" s="4">
        <f t="shared" si="3"/>
        <v>1.969796454366382E-3</v>
      </c>
      <c r="M9" s="12">
        <f t="shared" si="4"/>
        <v>1.7031422975389594E-4</v>
      </c>
      <c r="N9" s="9">
        <v>24</v>
      </c>
      <c r="O9" s="81">
        <f t="shared" si="5"/>
        <v>489.29166666666669</v>
      </c>
    </row>
    <row r="10" spans="1:15" x14ac:dyDescent="0.25">
      <c r="A10" s="77" t="s">
        <v>19</v>
      </c>
      <c r="B10" s="58">
        <v>1596</v>
      </c>
      <c r="C10" s="59">
        <v>9</v>
      </c>
      <c r="D10" s="59">
        <v>37985</v>
      </c>
      <c r="E10" s="55">
        <f t="shared" si="0"/>
        <v>39590</v>
      </c>
      <c r="F10" s="58">
        <v>37827</v>
      </c>
      <c r="G10" s="60">
        <v>37904</v>
      </c>
      <c r="H10" s="61">
        <v>17</v>
      </c>
      <c r="I10" s="62">
        <v>15</v>
      </c>
      <c r="J10" s="3">
        <f t="shared" si="1"/>
        <v>0.95546855266481434</v>
      </c>
      <c r="K10" s="4">
        <f t="shared" si="2"/>
        <v>0.9574134882546097</v>
      </c>
      <c r="L10" s="4">
        <f t="shared" si="3"/>
        <v>3.7888355645364992E-4</v>
      </c>
      <c r="M10" s="12">
        <f t="shared" si="4"/>
        <v>4.4850147741663148E-4</v>
      </c>
      <c r="N10" s="9">
        <v>38</v>
      </c>
      <c r="O10" s="81">
        <f t="shared" si="5"/>
        <v>997.47368421052636</v>
      </c>
    </row>
    <row r="11" spans="1:15" x14ac:dyDescent="0.25">
      <c r="A11" s="77" t="s">
        <v>20</v>
      </c>
      <c r="B11" s="58">
        <v>145</v>
      </c>
      <c r="C11" s="59">
        <v>0</v>
      </c>
      <c r="D11" s="59">
        <v>5587</v>
      </c>
      <c r="E11" s="55">
        <f t="shared" si="0"/>
        <v>5732</v>
      </c>
      <c r="F11" s="58">
        <v>5589</v>
      </c>
      <c r="G11" s="60">
        <v>5589</v>
      </c>
      <c r="H11" s="61">
        <v>2</v>
      </c>
      <c r="I11" s="62">
        <v>0</v>
      </c>
      <c r="J11" s="3">
        <f t="shared" si="1"/>
        <v>0.97505233775296585</v>
      </c>
      <c r="K11" s="4">
        <f t="shared" si="2"/>
        <v>0.97505233775296585</v>
      </c>
      <c r="L11" s="4">
        <f t="shared" si="3"/>
        <v>0</v>
      </c>
      <c r="M11" s="12">
        <f t="shared" si="4"/>
        <v>3.5784576847378778E-4</v>
      </c>
      <c r="N11" s="9">
        <v>13</v>
      </c>
      <c r="O11" s="81">
        <f t="shared" si="5"/>
        <v>429.92307692307691</v>
      </c>
    </row>
    <row r="12" spans="1:15" x14ac:dyDescent="0.25">
      <c r="A12" s="77" t="s">
        <v>21</v>
      </c>
      <c r="B12" s="58">
        <v>293</v>
      </c>
      <c r="C12" s="59">
        <v>1</v>
      </c>
      <c r="D12" s="59">
        <v>10216</v>
      </c>
      <c r="E12" s="55">
        <f t="shared" si="0"/>
        <v>10510</v>
      </c>
      <c r="F12" s="58">
        <v>10208</v>
      </c>
      <c r="G12" s="60">
        <v>10234</v>
      </c>
      <c r="H12" s="61">
        <v>4</v>
      </c>
      <c r="I12" s="62">
        <v>5</v>
      </c>
      <c r="J12" s="3">
        <f t="shared" si="1"/>
        <v>0.97126546146527115</v>
      </c>
      <c r="K12" s="4">
        <f t="shared" si="2"/>
        <v>0.97373929590865838</v>
      </c>
      <c r="L12" s="4">
        <f t="shared" si="3"/>
        <v>4.7573739295908661E-4</v>
      </c>
      <c r="M12" s="12">
        <f t="shared" si="4"/>
        <v>3.9085401602501464E-4</v>
      </c>
      <c r="N12" s="9">
        <v>24</v>
      </c>
      <c r="O12" s="81">
        <f t="shared" si="5"/>
        <v>426.41666666666669</v>
      </c>
    </row>
    <row r="13" spans="1:15" x14ac:dyDescent="0.25">
      <c r="A13" s="77" t="s">
        <v>22</v>
      </c>
      <c r="B13" s="58">
        <v>1066</v>
      </c>
      <c r="C13" s="59">
        <v>7</v>
      </c>
      <c r="D13" s="59">
        <v>33858</v>
      </c>
      <c r="E13" s="55">
        <f t="shared" si="0"/>
        <v>34931</v>
      </c>
      <c r="F13" s="58">
        <v>33845</v>
      </c>
      <c r="G13" s="60">
        <v>34017</v>
      </c>
      <c r="H13" s="61">
        <v>25</v>
      </c>
      <c r="I13" s="62">
        <v>108</v>
      </c>
      <c r="J13" s="3">
        <f t="shared" si="1"/>
        <v>0.96891013712747986</v>
      </c>
      <c r="K13" s="4">
        <f t="shared" si="2"/>
        <v>0.97383413014228049</v>
      </c>
      <c r="L13" s="4">
        <f t="shared" si="3"/>
        <v>3.0918095674329392E-3</v>
      </c>
      <c r="M13" s="12">
        <f t="shared" si="4"/>
        <v>7.3492665431989883E-4</v>
      </c>
      <c r="N13" s="9">
        <v>28</v>
      </c>
      <c r="O13" s="81">
        <f t="shared" si="5"/>
        <v>1214.8928571428571</v>
      </c>
    </row>
    <row r="14" spans="1:15" x14ac:dyDescent="0.25">
      <c r="A14" s="77" t="s">
        <v>23</v>
      </c>
      <c r="B14" s="58">
        <v>165</v>
      </c>
      <c r="C14" s="59">
        <v>1</v>
      </c>
      <c r="D14" s="59">
        <v>5841</v>
      </c>
      <c r="E14" s="55">
        <f t="shared" si="0"/>
        <v>6007</v>
      </c>
      <c r="F14" s="58">
        <v>5838</v>
      </c>
      <c r="G14" s="60">
        <v>5875</v>
      </c>
      <c r="H14" s="61">
        <v>8</v>
      </c>
      <c r="I14" s="62">
        <v>8</v>
      </c>
      <c r="J14" s="3">
        <f t="shared" si="1"/>
        <v>0.97186615615115701</v>
      </c>
      <c r="K14" s="4">
        <f t="shared" si="2"/>
        <v>0.97802563675711673</v>
      </c>
      <c r="L14" s="4">
        <f t="shared" si="3"/>
        <v>1.331779590477776E-3</v>
      </c>
      <c r="M14" s="12">
        <f t="shared" si="4"/>
        <v>1.3617021276595745E-3</v>
      </c>
      <c r="N14" s="9">
        <v>15</v>
      </c>
      <c r="O14" s="81">
        <f t="shared" si="5"/>
        <v>391.66666666666669</v>
      </c>
    </row>
    <row r="15" spans="1:15" x14ac:dyDescent="0.25">
      <c r="A15" s="77" t="s">
        <v>24</v>
      </c>
      <c r="B15" s="58">
        <v>429</v>
      </c>
      <c r="C15" s="59">
        <v>0</v>
      </c>
      <c r="D15" s="59">
        <v>10537</v>
      </c>
      <c r="E15" s="55">
        <f t="shared" si="0"/>
        <v>10966</v>
      </c>
      <c r="F15" s="58">
        <v>10181</v>
      </c>
      <c r="G15" s="60">
        <v>10417</v>
      </c>
      <c r="H15" s="61">
        <v>6</v>
      </c>
      <c r="I15" s="62">
        <v>76</v>
      </c>
      <c r="J15" s="3">
        <f t="shared" si="1"/>
        <v>0.92841510122195881</v>
      </c>
      <c r="K15" s="4">
        <f t="shared" si="2"/>
        <v>0.94993616633229983</v>
      </c>
      <c r="L15" s="4">
        <f t="shared" si="3"/>
        <v>6.9305124931606787E-3</v>
      </c>
      <c r="M15" s="12">
        <f t="shared" si="4"/>
        <v>5.7598156858980516E-4</v>
      </c>
      <c r="N15" s="9">
        <v>17</v>
      </c>
      <c r="O15" s="81">
        <f t="shared" si="5"/>
        <v>612.76470588235293</v>
      </c>
    </row>
    <row r="16" spans="1:15" x14ac:dyDescent="0.25">
      <c r="A16" s="77" t="s">
        <v>25</v>
      </c>
      <c r="B16" s="58">
        <v>237</v>
      </c>
      <c r="C16" s="59">
        <v>1</v>
      </c>
      <c r="D16" s="59">
        <v>7807</v>
      </c>
      <c r="E16" s="55">
        <f t="shared" si="0"/>
        <v>8045</v>
      </c>
      <c r="F16" s="58">
        <v>7794</v>
      </c>
      <c r="G16" s="60">
        <v>7811</v>
      </c>
      <c r="H16" s="61">
        <v>5</v>
      </c>
      <c r="I16" s="62">
        <v>12</v>
      </c>
      <c r="J16" s="3">
        <f t="shared" si="1"/>
        <v>0.9688004972032318</v>
      </c>
      <c r="K16" s="4">
        <f t="shared" si="2"/>
        <v>0.97091361093847106</v>
      </c>
      <c r="L16" s="4">
        <f t="shared" si="3"/>
        <v>1.4916096954630206E-3</v>
      </c>
      <c r="M16" s="12">
        <f t="shared" si="4"/>
        <v>6.4012290359749069E-4</v>
      </c>
      <c r="N16" s="9">
        <v>20</v>
      </c>
      <c r="O16" s="81">
        <f t="shared" si="5"/>
        <v>390.55</v>
      </c>
    </row>
    <row r="17" spans="1:15" x14ac:dyDescent="0.25">
      <c r="A17" s="77" t="s">
        <v>26</v>
      </c>
      <c r="B17" s="58">
        <v>564</v>
      </c>
      <c r="C17" s="59">
        <v>2</v>
      </c>
      <c r="D17" s="59">
        <v>12535</v>
      </c>
      <c r="E17" s="55">
        <f t="shared" si="0"/>
        <v>13101</v>
      </c>
      <c r="F17" s="58">
        <v>12450</v>
      </c>
      <c r="G17" s="60">
        <v>12489</v>
      </c>
      <c r="H17" s="61">
        <v>8</v>
      </c>
      <c r="I17" s="62">
        <v>23</v>
      </c>
      <c r="J17" s="3">
        <f t="shared" si="1"/>
        <v>0.95030913670712158</v>
      </c>
      <c r="K17" s="4">
        <f t="shared" si="2"/>
        <v>0.95328600870162583</v>
      </c>
      <c r="L17" s="4">
        <f t="shared" si="3"/>
        <v>1.7555911762460882E-3</v>
      </c>
      <c r="M17" s="12">
        <f t="shared" si="4"/>
        <v>6.4056369605252619E-4</v>
      </c>
      <c r="N17" s="9">
        <v>21</v>
      </c>
      <c r="O17" s="81">
        <f t="shared" si="5"/>
        <v>594.71428571428567</v>
      </c>
    </row>
    <row r="18" spans="1:15" x14ac:dyDescent="0.25">
      <c r="A18" s="77" t="s">
        <v>27</v>
      </c>
      <c r="B18" s="58">
        <v>813</v>
      </c>
      <c r="C18" s="59">
        <v>8</v>
      </c>
      <c r="D18" s="59">
        <v>18518</v>
      </c>
      <c r="E18" s="55">
        <f t="shared" si="0"/>
        <v>19339</v>
      </c>
      <c r="F18" s="58">
        <v>18202</v>
      </c>
      <c r="G18" s="60">
        <v>18527</v>
      </c>
      <c r="H18" s="61">
        <v>28</v>
      </c>
      <c r="I18" s="62">
        <v>164</v>
      </c>
      <c r="J18" s="3">
        <f t="shared" si="1"/>
        <v>0.94120688763638249</v>
      </c>
      <c r="K18" s="4">
        <f t="shared" si="2"/>
        <v>0.95801230673768034</v>
      </c>
      <c r="L18" s="4">
        <f t="shared" si="3"/>
        <v>8.4802730234241688E-3</v>
      </c>
      <c r="M18" s="12">
        <f t="shared" si="4"/>
        <v>1.5113078210179738E-3</v>
      </c>
      <c r="N18" s="9">
        <v>28</v>
      </c>
      <c r="O18" s="81">
        <f t="shared" si="5"/>
        <v>661.67857142857144</v>
      </c>
    </row>
    <row r="19" spans="1:15" x14ac:dyDescent="0.25">
      <c r="A19" s="77" t="s">
        <v>28</v>
      </c>
      <c r="B19" s="58">
        <v>851</v>
      </c>
      <c r="C19" s="59">
        <v>2</v>
      </c>
      <c r="D19" s="59">
        <v>30006</v>
      </c>
      <c r="E19" s="55">
        <f t="shared" si="0"/>
        <v>30859</v>
      </c>
      <c r="F19" s="58">
        <v>29523</v>
      </c>
      <c r="G19" s="60">
        <v>29785</v>
      </c>
      <c r="H19" s="61">
        <v>10</v>
      </c>
      <c r="I19" s="62">
        <v>320</v>
      </c>
      <c r="J19" s="3">
        <f t="shared" si="1"/>
        <v>0.95670630934249323</v>
      </c>
      <c r="K19" s="4">
        <f t="shared" si="2"/>
        <v>0.96519653909718395</v>
      </c>
      <c r="L19" s="4">
        <f t="shared" si="3"/>
        <v>1.0369746265271072E-2</v>
      </c>
      <c r="M19" s="12">
        <f t="shared" si="4"/>
        <v>3.3573946617424877E-4</v>
      </c>
      <c r="N19" s="9">
        <v>27</v>
      </c>
      <c r="O19" s="81">
        <f t="shared" si="5"/>
        <v>1103.148148148148</v>
      </c>
    </row>
    <row r="20" spans="1:15" x14ac:dyDescent="0.25">
      <c r="A20" s="77" t="s">
        <v>29</v>
      </c>
      <c r="B20" s="58">
        <v>312</v>
      </c>
      <c r="C20" s="59">
        <v>3</v>
      </c>
      <c r="D20" s="59">
        <v>8698</v>
      </c>
      <c r="E20" s="55">
        <f t="shared" si="0"/>
        <v>9013</v>
      </c>
      <c r="F20" s="58">
        <v>8668</v>
      </c>
      <c r="G20" s="60">
        <v>8685</v>
      </c>
      <c r="H20" s="61">
        <v>4</v>
      </c>
      <c r="I20" s="62">
        <v>93</v>
      </c>
      <c r="J20" s="3">
        <f t="shared" si="1"/>
        <v>0.96172195717297237</v>
      </c>
      <c r="K20" s="4">
        <f t="shared" si="2"/>
        <v>0.96360812160213027</v>
      </c>
      <c r="L20" s="4">
        <f t="shared" si="3"/>
        <v>1.0318428935981359E-2</v>
      </c>
      <c r="M20" s="12">
        <f t="shared" si="4"/>
        <v>4.6056419113413934E-4</v>
      </c>
      <c r="N20" s="9">
        <v>19</v>
      </c>
      <c r="O20" s="81">
        <f t="shared" si="5"/>
        <v>457.10526315789474</v>
      </c>
    </row>
    <row r="21" spans="1:15" x14ac:dyDescent="0.25">
      <c r="A21" s="77" t="s">
        <v>30</v>
      </c>
      <c r="B21" s="58">
        <v>3913</v>
      </c>
      <c r="C21" s="59">
        <v>15</v>
      </c>
      <c r="D21" s="59">
        <v>42014</v>
      </c>
      <c r="E21" s="55">
        <f t="shared" si="0"/>
        <v>45942</v>
      </c>
      <c r="F21" s="58">
        <v>41537</v>
      </c>
      <c r="G21" s="60">
        <v>42644</v>
      </c>
      <c r="H21" s="61">
        <v>36</v>
      </c>
      <c r="I21" s="62">
        <v>687</v>
      </c>
      <c r="J21" s="3">
        <f t="shared" si="1"/>
        <v>0.90411823603674202</v>
      </c>
      <c r="K21" s="4">
        <f t="shared" si="2"/>
        <v>0.92821383483522701</v>
      </c>
      <c r="L21" s="4">
        <f t="shared" si="3"/>
        <v>1.4953637194723783E-2</v>
      </c>
      <c r="M21" s="12">
        <f t="shared" si="4"/>
        <v>8.4419848044273518E-4</v>
      </c>
      <c r="N21" s="9">
        <v>53</v>
      </c>
      <c r="O21" s="81">
        <f t="shared" si="5"/>
        <v>804.60377358490564</v>
      </c>
    </row>
    <row r="22" spans="1:15" x14ac:dyDescent="0.25">
      <c r="A22" s="77" t="s">
        <v>31</v>
      </c>
      <c r="B22" s="58">
        <v>2721</v>
      </c>
      <c r="C22" s="59">
        <v>8</v>
      </c>
      <c r="D22" s="59">
        <v>48848</v>
      </c>
      <c r="E22" s="55">
        <f t="shared" si="0"/>
        <v>51577</v>
      </c>
      <c r="F22" s="58">
        <v>48745</v>
      </c>
      <c r="G22" s="60">
        <v>49655</v>
      </c>
      <c r="H22" s="61">
        <v>61</v>
      </c>
      <c r="I22" s="62">
        <v>528</v>
      </c>
      <c r="J22" s="3">
        <f t="shared" si="1"/>
        <v>0.94509180448649588</v>
      </c>
      <c r="K22" s="4">
        <f t="shared" si="2"/>
        <v>0.96273532776237469</v>
      </c>
      <c r="L22" s="4">
        <f t="shared" si="3"/>
        <v>1.0237121197432964E-2</v>
      </c>
      <c r="M22" s="12">
        <f t="shared" si="4"/>
        <v>1.2284764877655825E-3</v>
      </c>
      <c r="N22" s="9">
        <v>65</v>
      </c>
      <c r="O22" s="81">
        <f t="shared" si="5"/>
        <v>763.92307692307691</v>
      </c>
    </row>
    <row r="23" spans="1:15" x14ac:dyDescent="0.25">
      <c r="A23" s="77" t="s">
        <v>32</v>
      </c>
      <c r="B23" s="58">
        <v>843</v>
      </c>
      <c r="C23" s="59">
        <v>5</v>
      </c>
      <c r="D23" s="59">
        <v>17655</v>
      </c>
      <c r="E23" s="55">
        <f t="shared" si="0"/>
        <v>18503</v>
      </c>
      <c r="F23" s="58">
        <v>17850</v>
      </c>
      <c r="G23" s="60">
        <v>17855</v>
      </c>
      <c r="H23" s="61">
        <v>21</v>
      </c>
      <c r="I23" s="62">
        <v>0</v>
      </c>
      <c r="J23" s="3">
        <f t="shared" si="1"/>
        <v>0.96470842566070369</v>
      </c>
      <c r="K23" s="4">
        <f t="shared" si="2"/>
        <v>0.96497865211046863</v>
      </c>
      <c r="L23" s="4">
        <f t="shared" si="3"/>
        <v>0</v>
      </c>
      <c r="M23" s="12">
        <f t="shared" si="4"/>
        <v>1.1761411369364324E-3</v>
      </c>
      <c r="N23" s="9">
        <v>32</v>
      </c>
      <c r="O23" s="81">
        <f t="shared" si="5"/>
        <v>557.96875</v>
      </c>
    </row>
    <row r="24" spans="1:15" x14ac:dyDescent="0.25">
      <c r="A24" s="77" t="s">
        <v>33</v>
      </c>
      <c r="B24" s="58">
        <v>344</v>
      </c>
      <c r="C24" s="59">
        <v>1</v>
      </c>
      <c r="D24" s="59">
        <v>15189</v>
      </c>
      <c r="E24" s="55">
        <f t="shared" si="0"/>
        <v>15534</v>
      </c>
      <c r="F24" s="58">
        <v>15109</v>
      </c>
      <c r="G24" s="60">
        <v>15109</v>
      </c>
      <c r="H24" s="61">
        <v>3</v>
      </c>
      <c r="I24" s="62">
        <v>0</v>
      </c>
      <c r="J24" s="3">
        <f t="shared" si="1"/>
        <v>0.97264065919917597</v>
      </c>
      <c r="K24" s="4">
        <f t="shared" si="2"/>
        <v>0.97264065919917597</v>
      </c>
      <c r="L24" s="4">
        <f t="shared" si="3"/>
        <v>0</v>
      </c>
      <c r="M24" s="12">
        <f t="shared" si="4"/>
        <v>1.9855715136673507E-4</v>
      </c>
      <c r="N24" s="9">
        <v>23</v>
      </c>
      <c r="O24" s="81">
        <f t="shared" si="5"/>
        <v>656.91304347826087</v>
      </c>
    </row>
    <row r="25" spans="1:15" x14ac:dyDescent="0.25">
      <c r="A25" s="77" t="s">
        <v>34</v>
      </c>
      <c r="B25" s="58">
        <v>573</v>
      </c>
      <c r="C25" s="59">
        <v>5</v>
      </c>
      <c r="D25" s="59">
        <v>15450</v>
      </c>
      <c r="E25" s="55">
        <f t="shared" si="0"/>
        <v>16028</v>
      </c>
      <c r="F25" s="58">
        <v>15408</v>
      </c>
      <c r="G25" s="60">
        <v>15410</v>
      </c>
      <c r="H25" s="61">
        <v>11</v>
      </c>
      <c r="I25" s="62">
        <v>2</v>
      </c>
      <c r="J25" s="3">
        <f t="shared" si="1"/>
        <v>0.96131769403543799</v>
      </c>
      <c r="K25" s="4">
        <f t="shared" si="2"/>
        <v>0.96144247566758179</v>
      </c>
      <c r="L25" s="4">
        <f t="shared" si="3"/>
        <v>1.2478163214374845E-4</v>
      </c>
      <c r="M25" s="12">
        <f t="shared" si="4"/>
        <v>7.1382219338092143E-4</v>
      </c>
      <c r="N25" s="9">
        <v>19</v>
      </c>
      <c r="O25" s="81">
        <f t="shared" si="5"/>
        <v>811.0526315789474</v>
      </c>
    </row>
    <row r="26" spans="1:15" x14ac:dyDescent="0.25">
      <c r="A26" s="77" t="s">
        <v>35</v>
      </c>
      <c r="B26" s="58">
        <v>430</v>
      </c>
      <c r="C26" s="59">
        <v>1</v>
      </c>
      <c r="D26" s="59">
        <v>11290</v>
      </c>
      <c r="E26" s="55">
        <f t="shared" si="0"/>
        <v>11721</v>
      </c>
      <c r="F26" s="58">
        <v>11142</v>
      </c>
      <c r="G26" s="60">
        <v>11170</v>
      </c>
      <c r="H26" s="61">
        <v>10</v>
      </c>
      <c r="I26" s="62">
        <v>1</v>
      </c>
      <c r="J26" s="3">
        <f t="shared" si="1"/>
        <v>0.95060148451497317</v>
      </c>
      <c r="K26" s="4">
        <f t="shared" si="2"/>
        <v>0.95299035918436992</v>
      </c>
      <c r="L26" s="4">
        <f t="shared" si="3"/>
        <v>8.5316952478457469E-5</v>
      </c>
      <c r="M26" s="12">
        <f t="shared" si="4"/>
        <v>8.9525514771709937E-4</v>
      </c>
      <c r="N26" s="9">
        <v>25</v>
      </c>
      <c r="O26" s="81">
        <f t="shared" si="5"/>
        <v>446.8</v>
      </c>
    </row>
    <row r="27" spans="1:15" x14ac:dyDescent="0.25">
      <c r="A27" s="77" t="s">
        <v>36</v>
      </c>
      <c r="B27" s="58">
        <v>466</v>
      </c>
      <c r="C27" s="59">
        <v>4</v>
      </c>
      <c r="D27" s="59">
        <v>16027</v>
      </c>
      <c r="E27" s="55">
        <f t="shared" si="0"/>
        <v>16497</v>
      </c>
      <c r="F27" s="58">
        <v>15932</v>
      </c>
      <c r="G27" s="60">
        <v>15961</v>
      </c>
      <c r="H27" s="61">
        <v>6</v>
      </c>
      <c r="I27" s="62">
        <v>47</v>
      </c>
      <c r="J27" s="3">
        <f t="shared" si="1"/>
        <v>0.96575134873007218</v>
      </c>
      <c r="K27" s="4">
        <f t="shared" si="2"/>
        <v>0.96750924410498873</v>
      </c>
      <c r="L27" s="4">
        <f t="shared" si="3"/>
        <v>2.8490028490028491E-3</v>
      </c>
      <c r="M27" s="12">
        <f t="shared" si="4"/>
        <v>3.7591629597143037E-4</v>
      </c>
      <c r="N27" s="9">
        <v>20</v>
      </c>
      <c r="O27" s="81">
        <f t="shared" si="5"/>
        <v>798.05</v>
      </c>
    </row>
    <row r="28" spans="1:15" x14ac:dyDescent="0.25">
      <c r="A28" s="77" t="s">
        <v>37</v>
      </c>
      <c r="B28" s="58">
        <v>25623</v>
      </c>
      <c r="C28" s="59">
        <v>52</v>
      </c>
      <c r="D28" s="59">
        <v>148141</v>
      </c>
      <c r="E28" s="55">
        <f t="shared" si="0"/>
        <v>173816</v>
      </c>
      <c r="F28" s="58">
        <v>128253</v>
      </c>
      <c r="G28" s="60">
        <v>149677</v>
      </c>
      <c r="H28" s="61">
        <v>230</v>
      </c>
      <c r="I28" s="62">
        <v>8352</v>
      </c>
      <c r="J28" s="3">
        <f t="shared" si="1"/>
        <v>0.7378664794955585</v>
      </c>
      <c r="K28" s="4">
        <f t="shared" si="2"/>
        <v>0.86112325677728174</v>
      </c>
      <c r="L28" s="4">
        <f t="shared" si="3"/>
        <v>4.8050812353293136E-2</v>
      </c>
      <c r="M28" s="12">
        <f t="shared" si="4"/>
        <v>1.5366422362821275E-3</v>
      </c>
      <c r="N28" s="9">
        <v>246</v>
      </c>
      <c r="O28" s="81">
        <f t="shared" si="5"/>
        <v>608.44308943089436</v>
      </c>
    </row>
    <row r="29" spans="1:15" x14ac:dyDescent="0.25">
      <c r="A29" s="77" t="s">
        <v>38</v>
      </c>
      <c r="B29" s="58">
        <v>225</v>
      </c>
      <c r="C29" s="59">
        <v>1</v>
      </c>
      <c r="D29" s="59">
        <v>10050</v>
      </c>
      <c r="E29" s="55">
        <f t="shared" si="0"/>
        <v>10276</v>
      </c>
      <c r="F29" s="58">
        <v>10009</v>
      </c>
      <c r="G29" s="60">
        <v>10010</v>
      </c>
      <c r="H29" s="61">
        <v>7</v>
      </c>
      <c r="I29" s="62">
        <v>0</v>
      </c>
      <c r="J29" s="3">
        <f t="shared" si="1"/>
        <v>0.97401712728688206</v>
      </c>
      <c r="K29" s="4">
        <f t="shared" si="2"/>
        <v>0.97411444141689374</v>
      </c>
      <c r="L29" s="4">
        <f t="shared" si="3"/>
        <v>0</v>
      </c>
      <c r="M29" s="12">
        <f t="shared" si="4"/>
        <v>6.993006993006993E-4</v>
      </c>
      <c r="N29" s="9">
        <v>17</v>
      </c>
      <c r="O29" s="81">
        <f t="shared" si="5"/>
        <v>588.82352941176475</v>
      </c>
    </row>
    <row r="30" spans="1:15" x14ac:dyDescent="0.25">
      <c r="A30" s="77" t="s">
        <v>39</v>
      </c>
      <c r="B30" s="58">
        <v>453</v>
      </c>
      <c r="C30" s="59">
        <v>5</v>
      </c>
      <c r="D30" s="59">
        <v>13407</v>
      </c>
      <c r="E30" s="55">
        <f t="shared" si="0"/>
        <v>13865</v>
      </c>
      <c r="F30" s="58">
        <v>13221</v>
      </c>
      <c r="G30" s="60">
        <v>13221</v>
      </c>
      <c r="H30" s="61">
        <v>8</v>
      </c>
      <c r="I30" s="62">
        <v>1</v>
      </c>
      <c r="J30" s="3">
        <f t="shared" si="1"/>
        <v>0.95355210962856107</v>
      </c>
      <c r="K30" s="4">
        <f t="shared" si="2"/>
        <v>0.95355210962856107</v>
      </c>
      <c r="L30" s="4">
        <f t="shared" si="3"/>
        <v>7.2124053371799496E-5</v>
      </c>
      <c r="M30" s="12">
        <f t="shared" si="4"/>
        <v>6.0509795023069358E-4</v>
      </c>
      <c r="N30" s="9">
        <v>21</v>
      </c>
      <c r="O30" s="81">
        <f t="shared" si="5"/>
        <v>629.57142857142856</v>
      </c>
    </row>
    <row r="31" spans="1:15" x14ac:dyDescent="0.25">
      <c r="A31" s="77" t="s">
        <v>40</v>
      </c>
      <c r="B31" s="58">
        <v>9807</v>
      </c>
      <c r="C31" s="59">
        <v>12</v>
      </c>
      <c r="D31" s="59">
        <v>83893</v>
      </c>
      <c r="E31" s="55">
        <f t="shared" si="0"/>
        <v>93712</v>
      </c>
      <c r="F31" s="58">
        <v>85190</v>
      </c>
      <c r="G31" s="60">
        <v>86966</v>
      </c>
      <c r="H31" s="61">
        <v>46</v>
      </c>
      <c r="I31" s="62">
        <v>3009</v>
      </c>
      <c r="J31" s="3">
        <f t="shared" si="1"/>
        <v>0.90906180638552159</v>
      </c>
      <c r="K31" s="4">
        <f t="shared" si="2"/>
        <v>0.92801348813385698</v>
      </c>
      <c r="L31" s="4">
        <f t="shared" si="3"/>
        <v>3.2109014854020831E-2</v>
      </c>
      <c r="M31" s="12">
        <f t="shared" si="4"/>
        <v>5.2894234528436405E-4</v>
      </c>
      <c r="N31" s="9">
        <v>113</v>
      </c>
      <c r="O31" s="81">
        <f t="shared" si="5"/>
        <v>769.61061946902657</v>
      </c>
    </row>
    <row r="32" spans="1:15" x14ac:dyDescent="0.25">
      <c r="A32" s="77" t="s">
        <v>41</v>
      </c>
      <c r="B32" s="58">
        <v>204</v>
      </c>
      <c r="C32" s="59">
        <v>0</v>
      </c>
      <c r="D32" s="59">
        <v>7307</v>
      </c>
      <c r="E32" s="55">
        <f t="shared" si="0"/>
        <v>7511</v>
      </c>
      <c r="F32" s="58">
        <v>7283</v>
      </c>
      <c r="G32" s="60">
        <v>7321</v>
      </c>
      <c r="H32" s="61">
        <v>1</v>
      </c>
      <c r="I32" s="62">
        <v>1</v>
      </c>
      <c r="J32" s="3">
        <f t="shared" si="1"/>
        <v>0.96964452136865931</v>
      </c>
      <c r="K32" s="4">
        <f t="shared" si="2"/>
        <v>0.97470376780721613</v>
      </c>
      <c r="L32" s="4">
        <f t="shared" si="3"/>
        <v>1.3313806417254693E-4</v>
      </c>
      <c r="M32" s="12">
        <f t="shared" si="4"/>
        <v>1.3659336156262805E-4</v>
      </c>
      <c r="N32" s="9">
        <v>15</v>
      </c>
      <c r="O32" s="81">
        <f t="shared" si="5"/>
        <v>488.06666666666666</v>
      </c>
    </row>
    <row r="33" spans="1:15" x14ac:dyDescent="0.25">
      <c r="A33" s="77" t="s">
        <v>42</v>
      </c>
      <c r="B33" s="58">
        <v>423</v>
      </c>
      <c r="C33" s="59">
        <v>3</v>
      </c>
      <c r="D33" s="59">
        <v>13649</v>
      </c>
      <c r="E33" s="55">
        <f t="shared" si="0"/>
        <v>14075</v>
      </c>
      <c r="F33" s="58">
        <v>13449</v>
      </c>
      <c r="G33" s="60">
        <v>13538</v>
      </c>
      <c r="H33" s="61">
        <v>3</v>
      </c>
      <c r="I33" s="62">
        <v>49</v>
      </c>
      <c r="J33" s="3">
        <f t="shared" si="1"/>
        <v>0.95552397868561278</v>
      </c>
      <c r="K33" s="4">
        <f t="shared" si="2"/>
        <v>0.96184724689165191</v>
      </c>
      <c r="L33" s="4">
        <f t="shared" si="3"/>
        <v>3.4813499111900534E-3</v>
      </c>
      <c r="M33" s="12">
        <f t="shared" si="4"/>
        <v>2.2159846358398583E-4</v>
      </c>
      <c r="N33" s="9">
        <v>18</v>
      </c>
      <c r="O33" s="81">
        <f t="shared" si="5"/>
        <v>752.11111111111109</v>
      </c>
    </row>
    <row r="34" spans="1:15" x14ac:dyDescent="0.25">
      <c r="A34" s="77" t="s">
        <v>43</v>
      </c>
      <c r="B34" s="58">
        <v>1017</v>
      </c>
      <c r="C34" s="59">
        <v>3</v>
      </c>
      <c r="D34" s="59">
        <v>26392</v>
      </c>
      <c r="E34" s="55">
        <f t="shared" si="0"/>
        <v>27412</v>
      </c>
      <c r="F34" s="58">
        <v>26267</v>
      </c>
      <c r="G34" s="60">
        <v>26443</v>
      </c>
      <c r="H34" s="61">
        <v>16</v>
      </c>
      <c r="I34" s="62">
        <v>102</v>
      </c>
      <c r="J34" s="3">
        <f t="shared" si="1"/>
        <v>0.95822997227491613</v>
      </c>
      <c r="K34" s="4">
        <f t="shared" si="2"/>
        <v>0.96465051802130453</v>
      </c>
      <c r="L34" s="4">
        <f t="shared" si="3"/>
        <v>3.7209981030205748E-3</v>
      </c>
      <c r="M34" s="12">
        <f t="shared" si="4"/>
        <v>6.0507506712551527E-4</v>
      </c>
      <c r="N34" s="9">
        <v>53</v>
      </c>
      <c r="O34" s="81">
        <f t="shared" si="5"/>
        <v>498.92452830188677</v>
      </c>
    </row>
    <row r="35" spans="1:15" x14ac:dyDescent="0.25">
      <c r="A35" s="77" t="s">
        <v>44</v>
      </c>
      <c r="B35" s="58">
        <v>1514</v>
      </c>
      <c r="C35" s="59">
        <v>7</v>
      </c>
      <c r="D35" s="59">
        <v>35554</v>
      </c>
      <c r="E35" s="55">
        <f t="shared" si="0"/>
        <v>37075</v>
      </c>
      <c r="F35" s="58">
        <v>35373</v>
      </c>
      <c r="G35" s="60">
        <v>35381</v>
      </c>
      <c r="H35" s="61">
        <v>24</v>
      </c>
      <c r="I35" s="62">
        <v>2</v>
      </c>
      <c r="J35" s="3">
        <f t="shared" si="1"/>
        <v>0.9540930546190155</v>
      </c>
      <c r="K35" s="4">
        <f t="shared" si="2"/>
        <v>0.95430883344571815</v>
      </c>
      <c r="L35" s="4">
        <f t="shared" si="3"/>
        <v>5.3944706675657448E-5</v>
      </c>
      <c r="M35" s="12">
        <f t="shared" si="4"/>
        <v>6.7833017721375885E-4</v>
      </c>
      <c r="N35" s="9">
        <v>52</v>
      </c>
      <c r="O35" s="81">
        <f t="shared" si="5"/>
        <v>680.40384615384619</v>
      </c>
    </row>
    <row r="36" spans="1:15" x14ac:dyDescent="0.25">
      <c r="A36" s="77" t="s">
        <v>45</v>
      </c>
      <c r="B36" s="58">
        <v>1336</v>
      </c>
      <c r="C36" s="59">
        <v>4</v>
      </c>
      <c r="D36" s="59">
        <v>39787</v>
      </c>
      <c r="E36" s="55">
        <f t="shared" si="0"/>
        <v>41127</v>
      </c>
      <c r="F36" s="58">
        <v>39757</v>
      </c>
      <c r="G36" s="60">
        <v>39824</v>
      </c>
      <c r="H36" s="61">
        <v>18</v>
      </c>
      <c r="I36" s="62">
        <v>3</v>
      </c>
      <c r="J36" s="3">
        <f t="shared" si="1"/>
        <v>0.96668855010090693</v>
      </c>
      <c r="K36" s="4">
        <f t="shared" si="2"/>
        <v>0.96831765020546112</v>
      </c>
      <c r="L36" s="4">
        <f t="shared" si="3"/>
        <v>7.2944780800933699E-5</v>
      </c>
      <c r="M36" s="12">
        <f t="shared" si="4"/>
        <v>4.5198875050220971E-4</v>
      </c>
      <c r="N36" s="9">
        <v>57</v>
      </c>
      <c r="O36" s="81">
        <f t="shared" si="5"/>
        <v>698.66666666666663</v>
      </c>
    </row>
    <row r="37" spans="1:15" x14ac:dyDescent="0.25">
      <c r="A37" s="77" t="s">
        <v>46</v>
      </c>
      <c r="B37" s="58">
        <v>209</v>
      </c>
      <c r="C37" s="59">
        <v>0</v>
      </c>
      <c r="D37" s="59">
        <v>8124</v>
      </c>
      <c r="E37" s="55">
        <f t="shared" si="0"/>
        <v>8333</v>
      </c>
      <c r="F37" s="58">
        <v>8089</v>
      </c>
      <c r="G37" s="60">
        <v>8090</v>
      </c>
      <c r="H37" s="61">
        <v>2</v>
      </c>
      <c r="I37" s="62">
        <v>0</v>
      </c>
      <c r="J37" s="3">
        <f t="shared" si="1"/>
        <v>0.97071882875315008</v>
      </c>
      <c r="K37" s="4">
        <f t="shared" si="2"/>
        <v>0.97083883355334211</v>
      </c>
      <c r="L37" s="4">
        <f t="shared" si="3"/>
        <v>0</v>
      </c>
      <c r="M37" s="12">
        <f t="shared" si="4"/>
        <v>2.4721878862793575E-4</v>
      </c>
      <c r="N37" s="9">
        <v>16</v>
      </c>
      <c r="O37" s="81">
        <f t="shared" si="5"/>
        <v>505.625</v>
      </c>
    </row>
    <row r="38" spans="1:15" x14ac:dyDescent="0.25">
      <c r="A38" s="77" t="s">
        <v>47</v>
      </c>
      <c r="B38" s="58">
        <v>1261</v>
      </c>
      <c r="C38" s="59">
        <v>3</v>
      </c>
      <c r="D38" s="59">
        <v>15022</v>
      </c>
      <c r="E38" s="55">
        <f t="shared" si="0"/>
        <v>16286</v>
      </c>
      <c r="F38" s="58">
        <v>15037</v>
      </c>
      <c r="G38" s="60">
        <v>15190</v>
      </c>
      <c r="H38" s="61">
        <v>11</v>
      </c>
      <c r="I38" s="62">
        <v>115</v>
      </c>
      <c r="J38" s="3">
        <f t="shared" si="1"/>
        <v>0.92330836301117525</v>
      </c>
      <c r="K38" s="4">
        <f t="shared" si="2"/>
        <v>0.93270293503622748</v>
      </c>
      <c r="L38" s="4">
        <f t="shared" si="3"/>
        <v>7.0612796266732161E-3</v>
      </c>
      <c r="M38" s="12">
        <f t="shared" si="4"/>
        <v>7.2416063199473341E-4</v>
      </c>
      <c r="N38" s="9">
        <v>22</v>
      </c>
      <c r="O38" s="81">
        <f t="shared" si="5"/>
        <v>690.4545454545455</v>
      </c>
    </row>
    <row r="39" spans="1:15" x14ac:dyDescent="0.25">
      <c r="A39" s="77" t="s">
        <v>48</v>
      </c>
      <c r="B39" s="58">
        <v>721</v>
      </c>
      <c r="C39" s="59">
        <v>3</v>
      </c>
      <c r="D39" s="59">
        <v>15275</v>
      </c>
      <c r="E39" s="55">
        <f t="shared" si="0"/>
        <v>15999</v>
      </c>
      <c r="F39" s="58">
        <v>15451</v>
      </c>
      <c r="G39" s="60">
        <v>15462</v>
      </c>
      <c r="H39" s="61">
        <v>11</v>
      </c>
      <c r="I39" s="62">
        <v>3</v>
      </c>
      <c r="J39" s="3">
        <f t="shared" si="1"/>
        <v>0.96574785924120254</v>
      </c>
      <c r="K39" s="4">
        <f t="shared" si="2"/>
        <v>0.96643540221263824</v>
      </c>
      <c r="L39" s="4">
        <f t="shared" si="3"/>
        <v>1.8751171948246765E-4</v>
      </c>
      <c r="M39" s="12">
        <f t="shared" si="4"/>
        <v>7.1142154960548445E-4</v>
      </c>
      <c r="N39" s="9">
        <v>23</v>
      </c>
      <c r="O39" s="81">
        <f t="shared" si="5"/>
        <v>672.26086956521738</v>
      </c>
    </row>
    <row r="40" spans="1:15" x14ac:dyDescent="0.25">
      <c r="A40" s="77" t="s">
        <v>49</v>
      </c>
      <c r="B40" s="58">
        <v>826</v>
      </c>
      <c r="C40" s="59">
        <v>3</v>
      </c>
      <c r="D40" s="59">
        <v>15697</v>
      </c>
      <c r="E40" s="55">
        <f t="shared" si="0"/>
        <v>16526</v>
      </c>
      <c r="F40" s="58">
        <v>15837</v>
      </c>
      <c r="G40" s="60">
        <v>15838</v>
      </c>
      <c r="H40" s="61">
        <v>8</v>
      </c>
      <c r="I40" s="62">
        <v>28</v>
      </c>
      <c r="J40" s="3">
        <f t="shared" si="1"/>
        <v>0.95830812053733516</v>
      </c>
      <c r="K40" s="4">
        <f t="shared" si="2"/>
        <v>0.95836863124773086</v>
      </c>
      <c r="L40" s="4">
        <f t="shared" si="3"/>
        <v>1.6942998910807214E-3</v>
      </c>
      <c r="M40" s="12">
        <f t="shared" si="4"/>
        <v>5.0511428210632656E-4</v>
      </c>
      <c r="N40" s="9">
        <v>24</v>
      </c>
      <c r="O40" s="81">
        <f t="shared" si="5"/>
        <v>659.91666666666663</v>
      </c>
    </row>
    <row r="41" spans="1:15" x14ac:dyDescent="0.25">
      <c r="A41" s="77" t="s">
        <v>50</v>
      </c>
      <c r="B41" s="58">
        <v>3120</v>
      </c>
      <c r="C41" s="59">
        <v>10</v>
      </c>
      <c r="D41" s="59">
        <v>39050</v>
      </c>
      <c r="E41" s="55">
        <f t="shared" si="0"/>
        <v>42180</v>
      </c>
      <c r="F41" s="58">
        <v>38112</v>
      </c>
      <c r="G41" s="60">
        <v>39509</v>
      </c>
      <c r="H41" s="61">
        <v>36</v>
      </c>
      <c r="I41" s="62">
        <v>826</v>
      </c>
      <c r="J41" s="3">
        <f t="shared" si="1"/>
        <v>0.90355618776671409</v>
      </c>
      <c r="K41" s="4">
        <f t="shared" si="2"/>
        <v>0.93667614983404457</v>
      </c>
      <c r="L41" s="4">
        <f t="shared" si="3"/>
        <v>1.9582740635372214E-2</v>
      </c>
      <c r="M41" s="12">
        <f t="shared" si="4"/>
        <v>9.1118479333822671E-4</v>
      </c>
      <c r="N41" s="9">
        <v>54</v>
      </c>
      <c r="O41" s="81">
        <f t="shared" si="5"/>
        <v>731.64814814814815</v>
      </c>
    </row>
    <row r="42" spans="1:15" x14ac:dyDescent="0.25">
      <c r="A42" s="77" t="s">
        <v>51</v>
      </c>
      <c r="B42" s="58">
        <v>237</v>
      </c>
      <c r="C42" s="59">
        <v>1</v>
      </c>
      <c r="D42" s="59">
        <v>8858</v>
      </c>
      <c r="E42" s="55">
        <f t="shared" si="0"/>
        <v>9096</v>
      </c>
      <c r="F42" s="58">
        <v>8624</v>
      </c>
      <c r="G42" s="60">
        <v>8741</v>
      </c>
      <c r="H42" s="61">
        <v>7</v>
      </c>
      <c r="I42" s="62">
        <v>14</v>
      </c>
      <c r="J42" s="3">
        <f t="shared" si="1"/>
        <v>0.94810905892700093</v>
      </c>
      <c r="K42" s="4">
        <f t="shared" si="2"/>
        <v>0.96097185576077393</v>
      </c>
      <c r="L42" s="4">
        <f t="shared" si="3"/>
        <v>1.5391380826737027E-3</v>
      </c>
      <c r="M42" s="12">
        <f t="shared" si="4"/>
        <v>8.0082370438164967E-4</v>
      </c>
      <c r="N42" s="9">
        <v>16</v>
      </c>
      <c r="O42" s="81">
        <f t="shared" si="5"/>
        <v>546.3125</v>
      </c>
    </row>
    <row r="43" spans="1:15" x14ac:dyDescent="0.25">
      <c r="A43" s="77" t="s">
        <v>52</v>
      </c>
      <c r="B43" s="58">
        <v>742</v>
      </c>
      <c r="C43" s="59">
        <v>7</v>
      </c>
      <c r="D43" s="59">
        <v>22944</v>
      </c>
      <c r="E43" s="55">
        <f t="shared" si="0"/>
        <v>23693</v>
      </c>
      <c r="F43" s="58">
        <v>22872</v>
      </c>
      <c r="G43" s="60">
        <v>22875</v>
      </c>
      <c r="H43" s="61">
        <v>18</v>
      </c>
      <c r="I43" s="62">
        <v>20</v>
      </c>
      <c r="J43" s="3">
        <f t="shared" si="1"/>
        <v>0.96534841514371328</v>
      </c>
      <c r="K43" s="4">
        <f t="shared" si="2"/>
        <v>0.96547503482041108</v>
      </c>
      <c r="L43" s="4">
        <f t="shared" si="3"/>
        <v>8.441311779850589E-4</v>
      </c>
      <c r="M43" s="12">
        <f t="shared" si="4"/>
        <v>7.868852459016393E-4</v>
      </c>
      <c r="N43" s="9">
        <v>28</v>
      </c>
      <c r="O43" s="81">
        <f t="shared" si="5"/>
        <v>816.96428571428567</v>
      </c>
    </row>
    <row r="44" spans="1:15" x14ac:dyDescent="0.25">
      <c r="A44" s="77" t="s">
        <v>53</v>
      </c>
      <c r="B44" s="58">
        <v>504</v>
      </c>
      <c r="C44" s="59">
        <v>1</v>
      </c>
      <c r="D44" s="59">
        <v>13783</v>
      </c>
      <c r="E44" s="55">
        <f t="shared" si="0"/>
        <v>14288</v>
      </c>
      <c r="F44" s="58">
        <v>13802</v>
      </c>
      <c r="G44" s="60">
        <v>13823</v>
      </c>
      <c r="H44" s="61">
        <v>2</v>
      </c>
      <c r="I44" s="62">
        <v>1</v>
      </c>
      <c r="J44" s="3">
        <f t="shared" si="1"/>
        <v>0.96598544232922734</v>
      </c>
      <c r="K44" s="4">
        <f t="shared" si="2"/>
        <v>0.96745520716685329</v>
      </c>
      <c r="L44" s="4">
        <f t="shared" si="3"/>
        <v>6.9988801791713326E-5</v>
      </c>
      <c r="M44" s="12">
        <f t="shared" si="4"/>
        <v>1.4468639224480938E-4</v>
      </c>
      <c r="N44" s="9">
        <v>20</v>
      </c>
      <c r="O44" s="81">
        <f t="shared" si="5"/>
        <v>691.15</v>
      </c>
    </row>
    <row r="45" spans="1:15" x14ac:dyDescent="0.25">
      <c r="A45" s="77" t="s">
        <v>54</v>
      </c>
      <c r="B45" s="58">
        <v>297</v>
      </c>
      <c r="C45" s="59">
        <v>2</v>
      </c>
      <c r="D45" s="59">
        <v>10818</v>
      </c>
      <c r="E45" s="55">
        <f t="shared" si="0"/>
        <v>11117</v>
      </c>
      <c r="F45" s="58">
        <v>10562</v>
      </c>
      <c r="G45" s="60">
        <v>10656</v>
      </c>
      <c r="H45" s="61">
        <v>10</v>
      </c>
      <c r="I45" s="62">
        <v>4</v>
      </c>
      <c r="J45" s="3">
        <f t="shared" si="1"/>
        <v>0.95007645947647745</v>
      </c>
      <c r="K45" s="4">
        <f t="shared" si="2"/>
        <v>0.95853197805163259</v>
      </c>
      <c r="L45" s="4">
        <f t="shared" si="3"/>
        <v>3.5980930107043269E-4</v>
      </c>
      <c r="M45" s="12">
        <f t="shared" si="4"/>
        <v>9.3843843843843843E-4</v>
      </c>
      <c r="N45" s="9">
        <v>17</v>
      </c>
      <c r="O45" s="81">
        <f t="shared" si="5"/>
        <v>626.82352941176475</v>
      </c>
    </row>
    <row r="46" spans="1:15" x14ac:dyDescent="0.25">
      <c r="A46" s="77" t="s">
        <v>55</v>
      </c>
      <c r="B46" s="58">
        <v>564</v>
      </c>
      <c r="C46" s="59">
        <v>4</v>
      </c>
      <c r="D46" s="59">
        <v>11136</v>
      </c>
      <c r="E46" s="55">
        <f t="shared" si="0"/>
        <v>11704</v>
      </c>
      <c r="F46" s="58">
        <v>10920</v>
      </c>
      <c r="G46" s="60">
        <v>11026</v>
      </c>
      <c r="H46" s="61">
        <v>8</v>
      </c>
      <c r="I46" s="62">
        <v>208</v>
      </c>
      <c r="J46" s="3">
        <f t="shared" si="1"/>
        <v>0.93301435406698563</v>
      </c>
      <c r="K46" s="4">
        <f t="shared" si="2"/>
        <v>0.94207108680792895</v>
      </c>
      <c r="L46" s="4">
        <f t="shared" si="3"/>
        <v>1.77717019822283E-2</v>
      </c>
      <c r="M46" s="12">
        <f t="shared" si="4"/>
        <v>7.2555777253763829E-4</v>
      </c>
      <c r="N46" s="9">
        <v>18</v>
      </c>
      <c r="O46" s="81">
        <f t="shared" si="5"/>
        <v>612.55555555555554</v>
      </c>
    </row>
    <row r="47" spans="1:15" x14ac:dyDescent="0.25">
      <c r="A47" s="77" t="s">
        <v>56</v>
      </c>
      <c r="B47" s="58">
        <v>479</v>
      </c>
      <c r="C47" s="59">
        <v>2</v>
      </c>
      <c r="D47" s="59">
        <v>12184</v>
      </c>
      <c r="E47" s="55">
        <f t="shared" si="0"/>
        <v>12665</v>
      </c>
      <c r="F47" s="58">
        <v>12350</v>
      </c>
      <c r="G47" s="60">
        <v>12355</v>
      </c>
      <c r="H47" s="61">
        <v>5</v>
      </c>
      <c r="I47" s="62">
        <v>3</v>
      </c>
      <c r="J47" s="3">
        <f t="shared" si="1"/>
        <v>0.97512830635609948</v>
      </c>
      <c r="K47" s="4">
        <f t="shared" si="2"/>
        <v>0.97552309514409796</v>
      </c>
      <c r="L47" s="4">
        <f t="shared" si="3"/>
        <v>2.3687327279905252E-4</v>
      </c>
      <c r="M47" s="12">
        <f t="shared" si="4"/>
        <v>4.0469445568595711E-4</v>
      </c>
      <c r="N47" s="9">
        <v>14</v>
      </c>
      <c r="O47" s="81">
        <f t="shared" si="5"/>
        <v>882.5</v>
      </c>
    </row>
    <row r="48" spans="1:15" x14ac:dyDescent="0.25">
      <c r="A48" s="77" t="s">
        <v>57</v>
      </c>
      <c r="B48" s="58">
        <v>1904</v>
      </c>
      <c r="C48" s="59">
        <v>3</v>
      </c>
      <c r="D48" s="59">
        <v>16339</v>
      </c>
      <c r="E48" s="55">
        <f t="shared" si="0"/>
        <v>18246</v>
      </c>
      <c r="F48" s="58">
        <v>14704</v>
      </c>
      <c r="G48" s="60">
        <v>15945</v>
      </c>
      <c r="H48" s="61">
        <v>11</v>
      </c>
      <c r="I48" s="62">
        <v>1707</v>
      </c>
      <c r="J48" s="3">
        <f t="shared" si="1"/>
        <v>0.80587526033103141</v>
      </c>
      <c r="K48" s="4">
        <f t="shared" si="2"/>
        <v>0.87389016770799077</v>
      </c>
      <c r="L48" s="4">
        <f t="shared" si="3"/>
        <v>9.3554751726405788E-2</v>
      </c>
      <c r="M48" s="12">
        <f t="shared" si="4"/>
        <v>6.8987143305111319E-4</v>
      </c>
      <c r="N48" s="9">
        <v>32</v>
      </c>
      <c r="O48" s="81">
        <f t="shared" si="5"/>
        <v>498.28125</v>
      </c>
    </row>
    <row r="49" spans="1:15" x14ac:dyDescent="0.25">
      <c r="A49" s="77" t="s">
        <v>58</v>
      </c>
      <c r="B49" s="58">
        <v>334</v>
      </c>
      <c r="C49" s="59">
        <v>4</v>
      </c>
      <c r="D49" s="59">
        <v>12208</v>
      </c>
      <c r="E49" s="55">
        <f t="shared" si="0"/>
        <v>12546</v>
      </c>
      <c r="F49" s="58">
        <v>12251</v>
      </c>
      <c r="G49" s="60">
        <v>12258</v>
      </c>
      <c r="H49" s="61">
        <v>11</v>
      </c>
      <c r="I49" s="62">
        <v>1</v>
      </c>
      <c r="J49" s="3">
        <f t="shared" si="1"/>
        <v>0.9764865295711781</v>
      </c>
      <c r="K49" s="4">
        <f t="shared" si="2"/>
        <v>0.97704447632711622</v>
      </c>
      <c r="L49" s="4">
        <f t="shared" si="3"/>
        <v>7.9706679419735369E-5</v>
      </c>
      <c r="M49" s="12">
        <f t="shared" si="4"/>
        <v>8.9737314406917936E-4</v>
      </c>
      <c r="N49" s="9">
        <v>21</v>
      </c>
      <c r="O49" s="81">
        <f t="shared" si="5"/>
        <v>583.71428571428567</v>
      </c>
    </row>
    <row r="50" spans="1:15" x14ac:dyDescent="0.25">
      <c r="A50" s="77" t="s">
        <v>59</v>
      </c>
      <c r="B50" s="58">
        <v>1705</v>
      </c>
      <c r="C50" s="59">
        <v>6</v>
      </c>
      <c r="D50" s="59">
        <v>23424</v>
      </c>
      <c r="E50" s="55">
        <f t="shared" si="0"/>
        <v>25135</v>
      </c>
      <c r="F50" s="58">
        <v>23129</v>
      </c>
      <c r="G50" s="60">
        <v>23760</v>
      </c>
      <c r="H50" s="61">
        <v>21</v>
      </c>
      <c r="I50" s="62">
        <v>449</v>
      </c>
      <c r="J50" s="3">
        <f t="shared" si="1"/>
        <v>0.92019096876864925</v>
      </c>
      <c r="K50" s="4">
        <f t="shared" si="2"/>
        <v>0.94529540481400443</v>
      </c>
      <c r="L50" s="4">
        <f t="shared" si="3"/>
        <v>1.7863536900736027E-2</v>
      </c>
      <c r="M50" s="12">
        <f t="shared" si="4"/>
        <v>8.8383838383838389E-4</v>
      </c>
      <c r="N50" s="9">
        <v>29</v>
      </c>
      <c r="O50" s="81">
        <f t="shared" si="5"/>
        <v>819.31034482758616</v>
      </c>
    </row>
    <row r="51" spans="1:15" x14ac:dyDescent="0.25">
      <c r="A51" s="77" t="s">
        <v>60</v>
      </c>
      <c r="B51" s="58">
        <v>1120</v>
      </c>
      <c r="C51" s="59">
        <v>1</v>
      </c>
      <c r="D51" s="59">
        <v>15157</v>
      </c>
      <c r="E51" s="55">
        <f t="shared" si="0"/>
        <v>16278</v>
      </c>
      <c r="F51" s="58">
        <v>15305</v>
      </c>
      <c r="G51" s="60">
        <v>15487</v>
      </c>
      <c r="H51" s="61">
        <v>3</v>
      </c>
      <c r="I51" s="62">
        <v>0</v>
      </c>
      <c r="J51" s="3">
        <f t="shared" si="1"/>
        <v>0.94022607199901709</v>
      </c>
      <c r="K51" s="4">
        <f t="shared" si="2"/>
        <v>0.95140680673301392</v>
      </c>
      <c r="L51" s="4">
        <f t="shared" si="3"/>
        <v>0</v>
      </c>
      <c r="M51" s="12">
        <f t="shared" si="4"/>
        <v>1.937108542648673E-4</v>
      </c>
      <c r="N51" s="9">
        <v>25</v>
      </c>
      <c r="O51" s="81">
        <f t="shared" si="5"/>
        <v>619.48</v>
      </c>
    </row>
    <row r="52" spans="1:15" x14ac:dyDescent="0.25">
      <c r="A52" s="77" t="s">
        <v>61</v>
      </c>
      <c r="B52" s="58">
        <v>345</v>
      </c>
      <c r="C52" s="59">
        <v>0</v>
      </c>
      <c r="D52" s="59">
        <v>15316</v>
      </c>
      <c r="E52" s="55">
        <f t="shared" si="0"/>
        <v>15661</v>
      </c>
      <c r="F52" s="58">
        <v>15252</v>
      </c>
      <c r="G52" s="60">
        <v>15252</v>
      </c>
      <c r="H52" s="61">
        <v>2</v>
      </c>
      <c r="I52" s="62">
        <v>0</v>
      </c>
      <c r="J52" s="3">
        <f t="shared" si="1"/>
        <v>0.97388417087031476</v>
      </c>
      <c r="K52" s="4">
        <f t="shared" si="2"/>
        <v>0.97388417087031476</v>
      </c>
      <c r="L52" s="4">
        <f t="shared" si="3"/>
        <v>0</v>
      </c>
      <c r="M52" s="12">
        <f t="shared" si="4"/>
        <v>1.3113034356150013E-4</v>
      </c>
      <c r="N52" s="9">
        <v>21</v>
      </c>
      <c r="O52" s="81">
        <f t="shared" si="5"/>
        <v>726.28571428571433</v>
      </c>
    </row>
    <row r="53" spans="1:15" x14ac:dyDescent="0.25">
      <c r="A53" s="77" t="s">
        <v>62</v>
      </c>
      <c r="B53" s="58">
        <v>871</v>
      </c>
      <c r="C53" s="59">
        <v>2</v>
      </c>
      <c r="D53" s="59">
        <v>27228</v>
      </c>
      <c r="E53" s="55">
        <f t="shared" si="0"/>
        <v>28101</v>
      </c>
      <c r="F53" s="58">
        <v>26890</v>
      </c>
      <c r="G53" s="60">
        <v>27062</v>
      </c>
      <c r="H53" s="61">
        <v>13</v>
      </c>
      <c r="I53" s="62">
        <v>146</v>
      </c>
      <c r="J53" s="3">
        <f t="shared" si="1"/>
        <v>0.95690544820469026</v>
      </c>
      <c r="K53" s="4">
        <f t="shared" si="2"/>
        <v>0.96302622682466821</v>
      </c>
      <c r="L53" s="4">
        <f t="shared" si="3"/>
        <v>5.1955446425394113E-3</v>
      </c>
      <c r="M53" s="12">
        <f t="shared" si="4"/>
        <v>4.8037839036287045E-4</v>
      </c>
      <c r="N53" s="9">
        <v>31</v>
      </c>
      <c r="O53" s="81">
        <f t="shared" si="5"/>
        <v>872.9677419354839</v>
      </c>
    </row>
    <row r="54" spans="1:15" x14ac:dyDescent="0.25">
      <c r="A54" s="77" t="s">
        <v>63</v>
      </c>
      <c r="B54" s="58">
        <v>671</v>
      </c>
      <c r="C54" s="59">
        <v>4</v>
      </c>
      <c r="D54" s="59">
        <v>21129</v>
      </c>
      <c r="E54" s="55">
        <f t="shared" si="0"/>
        <v>21804</v>
      </c>
      <c r="F54" s="58">
        <v>21011</v>
      </c>
      <c r="G54" s="60">
        <v>21032</v>
      </c>
      <c r="H54" s="61">
        <v>15</v>
      </c>
      <c r="I54" s="62">
        <v>1</v>
      </c>
      <c r="J54" s="3">
        <f t="shared" si="1"/>
        <v>0.96363052650889747</v>
      </c>
      <c r="K54" s="4">
        <f t="shared" si="2"/>
        <v>0.96459365254081819</v>
      </c>
      <c r="L54" s="4">
        <f t="shared" si="3"/>
        <v>4.5863144377178498E-5</v>
      </c>
      <c r="M54" s="12">
        <f t="shared" si="4"/>
        <v>7.1319893495625712E-4</v>
      </c>
      <c r="N54" s="9">
        <v>34</v>
      </c>
      <c r="O54" s="81">
        <f t="shared" si="5"/>
        <v>618.58823529411768</v>
      </c>
    </row>
    <row r="55" spans="1:15" x14ac:dyDescent="0.25">
      <c r="A55" s="77" t="s">
        <v>64</v>
      </c>
      <c r="B55" s="58">
        <v>702</v>
      </c>
      <c r="C55" s="59">
        <v>6</v>
      </c>
      <c r="D55" s="59">
        <v>10337</v>
      </c>
      <c r="E55" s="55">
        <f t="shared" si="0"/>
        <v>11045</v>
      </c>
      <c r="F55" s="58">
        <v>10378</v>
      </c>
      <c r="G55" s="60">
        <v>10401</v>
      </c>
      <c r="H55" s="61">
        <v>10</v>
      </c>
      <c r="I55" s="62">
        <v>0</v>
      </c>
      <c r="J55" s="3">
        <f t="shared" si="1"/>
        <v>0.93961068356722499</v>
      </c>
      <c r="K55" s="4">
        <f t="shared" si="2"/>
        <v>0.94169307378904477</v>
      </c>
      <c r="L55" s="4">
        <f t="shared" si="3"/>
        <v>0</v>
      </c>
      <c r="M55" s="12">
        <f t="shared" si="4"/>
        <v>9.6144601480626865E-4</v>
      </c>
      <c r="N55" s="9">
        <v>23</v>
      </c>
      <c r="O55" s="81">
        <f t="shared" si="5"/>
        <v>452.21739130434781</v>
      </c>
    </row>
    <row r="56" spans="1:15" x14ac:dyDescent="0.25">
      <c r="A56" s="77" t="s">
        <v>65</v>
      </c>
      <c r="B56" s="58">
        <v>346</v>
      </c>
      <c r="C56" s="59">
        <v>0</v>
      </c>
      <c r="D56" s="59">
        <v>9904</v>
      </c>
      <c r="E56" s="55">
        <f t="shared" si="0"/>
        <v>10250</v>
      </c>
      <c r="F56" s="58">
        <v>9692</v>
      </c>
      <c r="G56" s="60">
        <v>9763</v>
      </c>
      <c r="H56" s="61">
        <v>2</v>
      </c>
      <c r="I56" s="62">
        <v>38</v>
      </c>
      <c r="J56" s="3">
        <f t="shared" si="1"/>
        <v>0.94556097560975605</v>
      </c>
      <c r="K56" s="4">
        <f t="shared" si="2"/>
        <v>0.95248780487804874</v>
      </c>
      <c r="L56" s="4">
        <f t="shared" si="3"/>
        <v>3.7073170731707315E-3</v>
      </c>
      <c r="M56" s="12">
        <f t="shared" si="4"/>
        <v>2.0485506504148315E-4</v>
      </c>
      <c r="N56" s="9">
        <v>17</v>
      </c>
      <c r="O56" s="81">
        <f t="shared" si="5"/>
        <v>574.29411764705878</v>
      </c>
    </row>
    <row r="57" spans="1:15" x14ac:dyDescent="0.25">
      <c r="A57" s="77" t="s">
        <v>66</v>
      </c>
      <c r="B57" s="58">
        <v>598</v>
      </c>
      <c r="C57" s="59">
        <v>2</v>
      </c>
      <c r="D57" s="59">
        <v>16152</v>
      </c>
      <c r="E57" s="55">
        <f t="shared" si="0"/>
        <v>16752</v>
      </c>
      <c r="F57" s="58">
        <v>15897</v>
      </c>
      <c r="G57" s="60">
        <v>16112</v>
      </c>
      <c r="H57" s="61">
        <v>10</v>
      </c>
      <c r="I57" s="62">
        <v>32</v>
      </c>
      <c r="J57" s="3">
        <f t="shared" si="1"/>
        <v>0.94896131805157591</v>
      </c>
      <c r="K57" s="4">
        <f t="shared" si="2"/>
        <v>0.96179560649474694</v>
      </c>
      <c r="L57" s="4">
        <f t="shared" si="3"/>
        <v>1.9102196752626551E-3</v>
      </c>
      <c r="M57" s="12">
        <f t="shared" si="4"/>
        <v>6.2065541211519366E-4</v>
      </c>
      <c r="N57" s="9">
        <v>21</v>
      </c>
      <c r="O57" s="81">
        <f t="shared" si="5"/>
        <v>767.23809523809518</v>
      </c>
    </row>
    <row r="58" spans="1:15" x14ac:dyDescent="0.25">
      <c r="A58" s="77" t="s">
        <v>67</v>
      </c>
      <c r="B58" s="58">
        <v>539</v>
      </c>
      <c r="C58" s="59">
        <v>5</v>
      </c>
      <c r="D58" s="59">
        <v>10354</v>
      </c>
      <c r="E58" s="55">
        <f t="shared" si="0"/>
        <v>10898</v>
      </c>
      <c r="F58" s="58">
        <v>10103</v>
      </c>
      <c r="G58" s="60">
        <v>10323</v>
      </c>
      <c r="H58" s="61">
        <v>13</v>
      </c>
      <c r="I58" s="62">
        <v>185</v>
      </c>
      <c r="J58" s="3">
        <f t="shared" si="1"/>
        <v>0.92705083501559915</v>
      </c>
      <c r="K58" s="4">
        <f t="shared" si="2"/>
        <v>0.94723802532574786</v>
      </c>
      <c r="L58" s="4">
        <f t="shared" si="3"/>
        <v>1.6975591851715911E-2</v>
      </c>
      <c r="M58" s="12">
        <f t="shared" si="4"/>
        <v>1.2593238399690012E-3</v>
      </c>
      <c r="N58" s="9">
        <v>18</v>
      </c>
      <c r="O58" s="81">
        <f t="shared" si="5"/>
        <v>573.5</v>
      </c>
    </row>
    <row r="59" spans="1:15" x14ac:dyDescent="0.25">
      <c r="A59" s="77" t="s">
        <v>68</v>
      </c>
      <c r="B59" s="58">
        <v>1765</v>
      </c>
      <c r="C59" s="59">
        <v>0</v>
      </c>
      <c r="D59" s="59">
        <v>29235</v>
      </c>
      <c r="E59" s="55">
        <f t="shared" si="0"/>
        <v>31000</v>
      </c>
      <c r="F59" s="58">
        <v>29460</v>
      </c>
      <c r="G59" s="60">
        <v>29464</v>
      </c>
      <c r="H59" s="61">
        <v>14</v>
      </c>
      <c r="I59" s="62">
        <v>1</v>
      </c>
      <c r="J59" s="3">
        <f t="shared" si="1"/>
        <v>0.95032258064516129</v>
      </c>
      <c r="K59" s="4">
        <f t="shared" si="2"/>
        <v>0.95045161290322577</v>
      </c>
      <c r="L59" s="4">
        <f t="shared" si="3"/>
        <v>3.2258064516129034E-5</v>
      </c>
      <c r="M59" s="12">
        <f t="shared" si="4"/>
        <v>4.7515612272603855E-4</v>
      </c>
      <c r="N59" s="9">
        <v>41</v>
      </c>
      <c r="O59" s="81">
        <f t="shared" si="5"/>
        <v>718.63414634146341</v>
      </c>
    </row>
    <row r="60" spans="1:15" x14ac:dyDescent="0.25">
      <c r="A60" s="77" t="s">
        <v>69</v>
      </c>
      <c r="B60" s="58">
        <v>660</v>
      </c>
      <c r="C60" s="59">
        <v>8</v>
      </c>
      <c r="D60" s="59">
        <v>30115</v>
      </c>
      <c r="E60" s="55">
        <f t="shared" si="0"/>
        <v>30783</v>
      </c>
      <c r="F60" s="58">
        <v>29791</v>
      </c>
      <c r="G60" s="60">
        <v>29945</v>
      </c>
      <c r="H60" s="61">
        <v>16</v>
      </c>
      <c r="I60" s="62">
        <v>199</v>
      </c>
      <c r="J60" s="3">
        <f t="shared" si="1"/>
        <v>0.96777442094662636</v>
      </c>
      <c r="K60" s="4">
        <f t="shared" si="2"/>
        <v>0.97277718221096054</v>
      </c>
      <c r="L60" s="4">
        <f t="shared" si="3"/>
        <v>6.4646070883279732E-3</v>
      </c>
      <c r="M60" s="12">
        <f t="shared" si="4"/>
        <v>5.343129069961596E-4</v>
      </c>
      <c r="N60" s="9">
        <v>27</v>
      </c>
      <c r="O60" s="81">
        <f t="shared" si="5"/>
        <v>1109.0740740740741</v>
      </c>
    </row>
    <row r="61" spans="1:15" x14ac:dyDescent="0.25">
      <c r="A61" s="77" t="s">
        <v>70</v>
      </c>
      <c r="B61" s="58">
        <v>200</v>
      </c>
      <c r="C61" s="59">
        <v>0</v>
      </c>
      <c r="D61" s="59">
        <v>10708</v>
      </c>
      <c r="E61" s="55">
        <f t="shared" si="0"/>
        <v>10908</v>
      </c>
      <c r="F61" s="58">
        <v>10672</v>
      </c>
      <c r="G61" s="60">
        <v>10674</v>
      </c>
      <c r="H61" s="61">
        <v>3</v>
      </c>
      <c r="I61" s="62">
        <v>0</v>
      </c>
      <c r="J61" s="3">
        <f t="shared" si="1"/>
        <v>0.97836450311697831</v>
      </c>
      <c r="K61" s="4">
        <f t="shared" si="2"/>
        <v>0.97854785478547857</v>
      </c>
      <c r="L61" s="4">
        <f t="shared" si="3"/>
        <v>0</v>
      </c>
      <c r="M61" s="12">
        <f t="shared" si="4"/>
        <v>2.8105677346824059E-4</v>
      </c>
      <c r="N61" s="9">
        <v>18</v>
      </c>
      <c r="O61" s="81">
        <f t="shared" si="5"/>
        <v>593</v>
      </c>
    </row>
    <row r="62" spans="1:15" ht="15.75" thickBot="1" x14ac:dyDescent="0.3">
      <c r="A62" s="78" t="s">
        <v>71</v>
      </c>
      <c r="B62" s="63">
        <v>854</v>
      </c>
      <c r="C62" s="64">
        <v>5</v>
      </c>
      <c r="D62" s="64">
        <v>27866</v>
      </c>
      <c r="E62" s="55">
        <f t="shared" si="0"/>
        <v>28725</v>
      </c>
      <c r="F62" s="63">
        <v>27651</v>
      </c>
      <c r="G62" s="65">
        <v>27655</v>
      </c>
      <c r="H62" s="66">
        <v>20</v>
      </c>
      <c r="I62" s="67">
        <v>4</v>
      </c>
      <c r="J62" s="3">
        <f t="shared" si="1"/>
        <v>0.96261096605744123</v>
      </c>
      <c r="K62" s="4">
        <f t="shared" si="2"/>
        <v>0.96275021758050483</v>
      </c>
      <c r="L62" s="4">
        <f t="shared" si="3"/>
        <v>1.392515230635335E-4</v>
      </c>
      <c r="M62" s="12">
        <f t="shared" si="4"/>
        <v>7.2319652865666245E-4</v>
      </c>
      <c r="N62" s="14">
        <v>37</v>
      </c>
      <c r="O62" s="81">
        <f t="shared" si="5"/>
        <v>747.43243243243239</v>
      </c>
    </row>
    <row r="63" spans="1:15" ht="15.75" thickBot="1" x14ac:dyDescent="0.3">
      <c r="A63" s="79" t="s">
        <v>72</v>
      </c>
      <c r="B63" s="23">
        <f>SUM(B5:B62)</f>
        <v>82730</v>
      </c>
      <c r="C63" s="27">
        <f t="shared" ref="C63:I63" si="6">SUM(C5:C62)</f>
        <v>259</v>
      </c>
      <c r="D63" s="27">
        <f t="shared" si="6"/>
        <v>1278874</v>
      </c>
      <c r="E63" s="27">
        <f t="shared" si="6"/>
        <v>1361863</v>
      </c>
      <c r="F63" s="27">
        <f t="shared" si="6"/>
        <v>1251685</v>
      </c>
      <c r="G63" s="27">
        <f t="shared" si="6"/>
        <v>1284484</v>
      </c>
      <c r="H63" s="27">
        <f t="shared" si="6"/>
        <v>944</v>
      </c>
      <c r="I63" s="27">
        <f t="shared" si="6"/>
        <v>18336</v>
      </c>
      <c r="J63" s="24">
        <f t="shared" si="1"/>
        <v>0.91909758911138639</v>
      </c>
      <c r="K63" s="24">
        <f>G63/E63</f>
        <v>0.94318150944698553</v>
      </c>
      <c r="L63" s="24">
        <f t="shared" si="3"/>
        <v>1.3463909365332637E-2</v>
      </c>
      <c r="M63" s="24">
        <f t="shared" si="4"/>
        <v>7.3492546423310843E-4</v>
      </c>
      <c r="N63" s="25">
        <f>SUM(N5:N62)</f>
        <v>1886</v>
      </c>
      <c r="O63" s="82">
        <f>G63/N63</f>
        <v>681.06256627783671</v>
      </c>
    </row>
    <row r="64" spans="1:15" x14ac:dyDescent="0.25">
      <c r="A64" s="79" t="s">
        <v>75</v>
      </c>
      <c r="B64" s="94">
        <f>AVERAGE(B5:B62)</f>
        <v>1426.3793103448277</v>
      </c>
      <c r="C64" s="95">
        <f t="shared" ref="C64:N64" si="7">AVERAGE(C5:C62)</f>
        <v>4.4655172413793105</v>
      </c>
      <c r="D64" s="95">
        <f t="shared" si="7"/>
        <v>22049.551724137931</v>
      </c>
      <c r="E64" s="96">
        <f t="shared" si="7"/>
        <v>23480.396551724138</v>
      </c>
      <c r="F64" s="97">
        <f t="shared" si="7"/>
        <v>21580.775862068964</v>
      </c>
      <c r="G64" s="98">
        <f t="shared" si="7"/>
        <v>22146.275862068964</v>
      </c>
      <c r="H64" s="94">
        <f t="shared" si="7"/>
        <v>16.275862068965516</v>
      </c>
      <c r="I64" s="96">
        <f t="shared" si="7"/>
        <v>316.13793103448273</v>
      </c>
      <c r="J64" s="99"/>
      <c r="K64" s="100"/>
      <c r="L64" s="100"/>
      <c r="M64" s="101"/>
      <c r="N64" s="94">
        <f t="shared" si="7"/>
        <v>32.517241379310342</v>
      </c>
      <c r="O64" s="98"/>
    </row>
  </sheetData>
  <pageMargins left="0.23622047244094491" right="0.23622047244094491" top="0.35433070866141736" bottom="0.35433070866141736" header="0.31496062992125984" footer="0.31496062992125984"/>
  <pageSetup paperSize="9" scale="61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7413C-40C3-49EB-8FB4-6328C4F852D9}">
  <sheetPr>
    <pageSetUpPr fitToPage="1"/>
  </sheetPr>
  <dimension ref="A1:L6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5" x14ac:dyDescent="0.25"/>
  <cols>
    <col min="1" max="1" width="20" customWidth="1"/>
    <col min="2" max="12" width="14.28515625" customWidth="1"/>
  </cols>
  <sheetData>
    <row r="1" spans="1:12" ht="19.5" customHeight="1" x14ac:dyDescent="0.25">
      <c r="A1" s="5" t="s">
        <v>73</v>
      </c>
      <c r="B1" s="5"/>
      <c r="C1" s="6"/>
      <c r="D1" s="6"/>
      <c r="E1" s="6"/>
      <c r="F1" s="6"/>
      <c r="G1" s="6"/>
      <c r="H1" s="6"/>
      <c r="I1" s="6"/>
    </row>
    <row r="2" spans="1:12" ht="19.5" customHeight="1" x14ac:dyDescent="0.25">
      <c r="A2" s="8" t="s">
        <v>96</v>
      </c>
      <c r="B2" s="8"/>
      <c r="C2" s="6"/>
      <c r="D2" s="6"/>
      <c r="E2" s="6"/>
      <c r="F2" s="6"/>
      <c r="G2" s="6"/>
      <c r="H2" s="6"/>
      <c r="I2" s="6"/>
    </row>
    <row r="3" spans="1:12" ht="45" x14ac:dyDescent="0.25">
      <c r="A3" s="109" t="s">
        <v>74</v>
      </c>
      <c r="B3" s="110" t="s">
        <v>90</v>
      </c>
      <c r="C3" s="111" t="s">
        <v>91</v>
      </c>
      <c r="D3" s="111" t="s">
        <v>92</v>
      </c>
      <c r="E3" s="112" t="s">
        <v>84</v>
      </c>
      <c r="F3" s="113" t="s">
        <v>81</v>
      </c>
      <c r="G3" s="111" t="s">
        <v>93</v>
      </c>
      <c r="H3" s="111" t="s">
        <v>97</v>
      </c>
      <c r="I3" s="112" t="s">
        <v>102</v>
      </c>
      <c r="J3" s="110" t="s">
        <v>94</v>
      </c>
      <c r="K3" s="112" t="s">
        <v>95</v>
      </c>
      <c r="L3" s="114" t="s">
        <v>99</v>
      </c>
    </row>
    <row r="4" spans="1:12" ht="15.75" thickBot="1" x14ac:dyDescent="0.3">
      <c r="A4" s="102" t="s">
        <v>13</v>
      </c>
      <c r="B4" s="38">
        <v>1</v>
      </c>
      <c r="C4" s="39">
        <v>2</v>
      </c>
      <c r="D4" s="39" t="s">
        <v>82</v>
      </c>
      <c r="E4" s="40" t="s">
        <v>88</v>
      </c>
      <c r="F4" s="41">
        <v>5</v>
      </c>
      <c r="G4" s="42">
        <v>6</v>
      </c>
      <c r="H4" s="42" t="s">
        <v>83</v>
      </c>
      <c r="I4" s="44" t="s">
        <v>87</v>
      </c>
      <c r="J4" s="49" t="s">
        <v>85</v>
      </c>
      <c r="K4" s="43" t="s">
        <v>86</v>
      </c>
      <c r="L4" s="104" t="s">
        <v>98</v>
      </c>
    </row>
    <row r="5" spans="1:12" x14ac:dyDescent="0.25">
      <c r="A5" s="76" t="s">
        <v>14</v>
      </c>
      <c r="B5" s="35">
        <v>26404</v>
      </c>
      <c r="C5" s="10">
        <f>'2024'!E5</f>
        <v>18097</v>
      </c>
      <c r="D5" s="36">
        <f>C5-B5</f>
        <v>-8307</v>
      </c>
      <c r="E5" s="37">
        <f>D5/B5</f>
        <v>-0.31461142251174062</v>
      </c>
      <c r="F5" s="15">
        <v>22377</v>
      </c>
      <c r="G5" s="10">
        <f>'2024'!G5</f>
        <v>17222</v>
      </c>
      <c r="H5" s="36">
        <f>G5-F5</f>
        <v>-5155</v>
      </c>
      <c r="I5" s="45">
        <f>H5/F5</f>
        <v>-0.23037046967868793</v>
      </c>
      <c r="J5" s="48">
        <f>F5/B5</f>
        <v>0.84748522951068017</v>
      </c>
      <c r="K5" s="68">
        <f>G5/C5</f>
        <v>0.95164944465933576</v>
      </c>
      <c r="L5" s="105">
        <f>K5-J5</f>
        <v>0.10416421514865559</v>
      </c>
    </row>
    <row r="6" spans="1:12" x14ac:dyDescent="0.25">
      <c r="A6" s="77" t="s">
        <v>15</v>
      </c>
      <c r="B6" s="29">
        <v>17508</v>
      </c>
      <c r="C6" s="10">
        <f>'2024'!E6</f>
        <v>17158</v>
      </c>
      <c r="D6" s="30">
        <f t="shared" ref="D6:D63" si="0">C6-B6</f>
        <v>-350</v>
      </c>
      <c r="E6" s="31">
        <f t="shared" ref="E6:E62" si="1">D6/B6</f>
        <v>-1.9990861320539181E-2</v>
      </c>
      <c r="F6" s="16">
        <v>16497</v>
      </c>
      <c r="G6" s="10">
        <f>'2024'!G6</f>
        <v>16373</v>
      </c>
      <c r="H6" s="36">
        <f t="shared" ref="H6:H62" si="2">G6-F6</f>
        <v>-124</v>
      </c>
      <c r="I6" s="45">
        <f t="shared" ref="I6:I62" si="3">H6/F6</f>
        <v>-7.516518154816027E-3</v>
      </c>
      <c r="J6" s="47">
        <f t="shared" ref="J6:J62" si="4">F6/B6</f>
        <v>0.94225496915695683</v>
      </c>
      <c r="K6" s="69">
        <f t="shared" ref="K6:K62" si="5">G6/C6</f>
        <v>0.95424874694020279</v>
      </c>
      <c r="L6" s="106">
        <f t="shared" ref="L6:L62" si="6">K6-J6</f>
        <v>1.1993777783245951E-2</v>
      </c>
    </row>
    <row r="7" spans="1:12" x14ac:dyDescent="0.25">
      <c r="A7" s="77" t="s">
        <v>16</v>
      </c>
      <c r="B7" s="29">
        <v>52752</v>
      </c>
      <c r="C7" s="10">
        <f>'2024'!E7</f>
        <v>47456</v>
      </c>
      <c r="D7" s="30">
        <f t="shared" si="0"/>
        <v>-5296</v>
      </c>
      <c r="E7" s="31">
        <f t="shared" si="1"/>
        <v>-0.10039429784652715</v>
      </c>
      <c r="F7" s="16">
        <v>50587</v>
      </c>
      <c r="G7" s="10">
        <f>'2024'!G7</f>
        <v>45365</v>
      </c>
      <c r="H7" s="36">
        <f t="shared" si="2"/>
        <v>-5222</v>
      </c>
      <c r="I7" s="45">
        <f t="shared" si="3"/>
        <v>-0.10322810208156245</v>
      </c>
      <c r="J7" s="47">
        <f t="shared" si="4"/>
        <v>0.9589589020321504</v>
      </c>
      <c r="K7" s="69">
        <f t="shared" si="5"/>
        <v>0.95593813216453138</v>
      </c>
      <c r="L7" s="106">
        <f t="shared" si="6"/>
        <v>-3.0207698676190109E-3</v>
      </c>
    </row>
    <row r="8" spans="1:12" x14ac:dyDescent="0.25">
      <c r="A8" s="77" t="s">
        <v>17</v>
      </c>
      <c r="B8" s="29">
        <v>14065</v>
      </c>
      <c r="C8" s="10">
        <f>'2024'!E8</f>
        <v>14185</v>
      </c>
      <c r="D8" s="30">
        <f t="shared" si="0"/>
        <v>120</v>
      </c>
      <c r="E8" s="31">
        <f t="shared" si="1"/>
        <v>8.5318165659438328E-3</v>
      </c>
      <c r="F8" s="16">
        <v>13524</v>
      </c>
      <c r="G8" s="10">
        <f>'2024'!G8</f>
        <v>13565</v>
      </c>
      <c r="H8" s="36">
        <f t="shared" si="2"/>
        <v>41</v>
      </c>
      <c r="I8" s="45">
        <f t="shared" si="3"/>
        <v>3.0316474415853297E-3</v>
      </c>
      <c r="J8" s="47">
        <f t="shared" si="4"/>
        <v>0.96153572698186984</v>
      </c>
      <c r="K8" s="69">
        <f t="shared" si="5"/>
        <v>0.95629185759605217</v>
      </c>
      <c r="L8" s="106">
        <f t="shared" si="6"/>
        <v>-5.2438693858176677E-3</v>
      </c>
    </row>
    <row r="9" spans="1:12" x14ac:dyDescent="0.25">
      <c r="A9" s="77" t="s">
        <v>18</v>
      </c>
      <c r="B9" s="29">
        <v>12812</v>
      </c>
      <c r="C9" s="10">
        <f>'2024'!E9</f>
        <v>12184</v>
      </c>
      <c r="D9" s="30">
        <f t="shared" si="0"/>
        <v>-628</v>
      </c>
      <c r="E9" s="31">
        <f t="shared" si="1"/>
        <v>-4.9016546987199504E-2</v>
      </c>
      <c r="F9" s="16">
        <v>12463</v>
      </c>
      <c r="G9" s="10">
        <f>'2024'!G9</f>
        <v>11743</v>
      </c>
      <c r="H9" s="36">
        <f t="shared" si="2"/>
        <v>-720</v>
      </c>
      <c r="I9" s="45">
        <f t="shared" si="3"/>
        <v>-5.777100216641258E-2</v>
      </c>
      <c r="J9" s="47">
        <f t="shared" si="4"/>
        <v>0.97275991258195438</v>
      </c>
      <c r="K9" s="69">
        <f t="shared" si="5"/>
        <v>0.96380499015101773</v>
      </c>
      <c r="L9" s="106">
        <f t="shared" si="6"/>
        <v>-8.9549224309366515E-3</v>
      </c>
    </row>
    <row r="10" spans="1:12" x14ac:dyDescent="0.25">
      <c r="A10" s="77" t="s">
        <v>19</v>
      </c>
      <c r="B10" s="29">
        <v>42236</v>
      </c>
      <c r="C10" s="10">
        <f>'2024'!E10</f>
        <v>39590</v>
      </c>
      <c r="D10" s="30">
        <f t="shared" si="0"/>
        <v>-2646</v>
      </c>
      <c r="E10" s="31">
        <f t="shared" si="1"/>
        <v>-6.2647978028222376E-2</v>
      </c>
      <c r="F10" s="16">
        <v>40671</v>
      </c>
      <c r="G10" s="10">
        <f>'2024'!G10</f>
        <v>37904</v>
      </c>
      <c r="H10" s="36">
        <f t="shared" si="2"/>
        <v>-2767</v>
      </c>
      <c r="I10" s="45">
        <f t="shared" si="3"/>
        <v>-6.8033734110299726E-2</v>
      </c>
      <c r="J10" s="47">
        <f t="shared" si="4"/>
        <v>0.96294630173311868</v>
      </c>
      <c r="K10" s="69">
        <f t="shared" si="5"/>
        <v>0.9574134882546097</v>
      </c>
      <c r="L10" s="106">
        <f t="shared" si="6"/>
        <v>-5.53281347850898E-3</v>
      </c>
    </row>
    <row r="11" spans="1:12" x14ac:dyDescent="0.25">
      <c r="A11" s="77" t="s">
        <v>20</v>
      </c>
      <c r="B11" s="29">
        <v>5891</v>
      </c>
      <c r="C11" s="10">
        <f>'2024'!E11</f>
        <v>5732</v>
      </c>
      <c r="D11" s="30">
        <f t="shared" si="0"/>
        <v>-159</v>
      </c>
      <c r="E11" s="31">
        <f t="shared" si="1"/>
        <v>-2.6990324223391614E-2</v>
      </c>
      <c r="F11" s="16">
        <v>5749</v>
      </c>
      <c r="G11" s="10">
        <f>'2024'!G11</f>
        <v>5589</v>
      </c>
      <c r="H11" s="36">
        <f t="shared" si="2"/>
        <v>-160</v>
      </c>
      <c r="I11" s="45">
        <f t="shared" si="3"/>
        <v>-2.7830927117759609E-2</v>
      </c>
      <c r="J11" s="47">
        <f t="shared" si="4"/>
        <v>0.97589543371244269</v>
      </c>
      <c r="K11" s="69">
        <f t="shared" si="5"/>
        <v>0.97505233775296585</v>
      </c>
      <c r="L11" s="106">
        <f t="shared" si="6"/>
        <v>-8.4309595947684723E-4</v>
      </c>
    </row>
    <row r="12" spans="1:12" x14ac:dyDescent="0.25">
      <c r="A12" s="77" t="s">
        <v>21</v>
      </c>
      <c r="B12" s="29">
        <v>11104</v>
      </c>
      <c r="C12" s="10">
        <f>'2024'!E12</f>
        <v>10510</v>
      </c>
      <c r="D12" s="30">
        <f t="shared" si="0"/>
        <v>-594</v>
      </c>
      <c r="E12" s="31">
        <f t="shared" si="1"/>
        <v>-5.3494236311239195E-2</v>
      </c>
      <c r="F12" s="16">
        <v>10819</v>
      </c>
      <c r="G12" s="10">
        <f>'2024'!G12</f>
        <v>10234</v>
      </c>
      <c r="H12" s="36">
        <f t="shared" si="2"/>
        <v>-585</v>
      </c>
      <c r="I12" s="45">
        <f t="shared" si="3"/>
        <v>-5.4071540807838062E-2</v>
      </c>
      <c r="J12" s="47">
        <f t="shared" si="4"/>
        <v>0.97433357348703165</v>
      </c>
      <c r="K12" s="69">
        <f t="shared" si="5"/>
        <v>0.97373929590865838</v>
      </c>
      <c r="L12" s="106">
        <f t="shared" si="6"/>
        <v>-5.9427757837327011E-4</v>
      </c>
    </row>
    <row r="13" spans="1:12" x14ac:dyDescent="0.25">
      <c r="A13" s="77" t="s">
        <v>22</v>
      </c>
      <c r="B13" s="29">
        <v>32134</v>
      </c>
      <c r="C13" s="10">
        <f>'2024'!E13</f>
        <v>34931</v>
      </c>
      <c r="D13" s="30">
        <f t="shared" si="0"/>
        <v>2797</v>
      </c>
      <c r="E13" s="31">
        <f t="shared" si="1"/>
        <v>8.7041762619032806E-2</v>
      </c>
      <c r="F13" s="16">
        <v>31023</v>
      </c>
      <c r="G13" s="10">
        <f>'2024'!G13</f>
        <v>34017</v>
      </c>
      <c r="H13" s="36">
        <f t="shared" si="2"/>
        <v>2994</v>
      </c>
      <c r="I13" s="45">
        <f t="shared" si="3"/>
        <v>9.6509041678754473E-2</v>
      </c>
      <c r="J13" s="47">
        <f t="shared" si="4"/>
        <v>0.96542602850563264</v>
      </c>
      <c r="K13" s="69">
        <f t="shared" si="5"/>
        <v>0.97383413014228049</v>
      </c>
      <c r="L13" s="106">
        <f t="shared" si="6"/>
        <v>8.4081016366478467E-3</v>
      </c>
    </row>
    <row r="14" spans="1:12" x14ac:dyDescent="0.25">
      <c r="A14" s="77" t="s">
        <v>23</v>
      </c>
      <c r="B14" s="29">
        <v>6434</v>
      </c>
      <c r="C14" s="10">
        <f>'2024'!E14</f>
        <v>6007</v>
      </c>
      <c r="D14" s="30">
        <f t="shared" si="0"/>
        <v>-427</v>
      </c>
      <c r="E14" s="31">
        <f t="shared" si="1"/>
        <v>-6.6366179670500472E-2</v>
      </c>
      <c r="F14" s="16">
        <v>6268</v>
      </c>
      <c r="G14" s="10">
        <f>'2024'!G14</f>
        <v>5875</v>
      </c>
      <c r="H14" s="36">
        <f t="shared" si="2"/>
        <v>-393</v>
      </c>
      <c r="I14" s="45">
        <f t="shared" si="3"/>
        <v>-6.2699425654116139E-2</v>
      </c>
      <c r="J14" s="47">
        <f t="shared" si="4"/>
        <v>0.97419956481193659</v>
      </c>
      <c r="K14" s="69">
        <f t="shared" si="5"/>
        <v>0.97802563675711673</v>
      </c>
      <c r="L14" s="106">
        <f t="shared" si="6"/>
        <v>3.8260719451801428E-3</v>
      </c>
    </row>
    <row r="15" spans="1:12" x14ac:dyDescent="0.25">
      <c r="A15" s="77" t="s">
        <v>24</v>
      </c>
      <c r="B15" s="29">
        <v>10854</v>
      </c>
      <c r="C15" s="10">
        <f>'2024'!E15</f>
        <v>10966</v>
      </c>
      <c r="D15" s="30">
        <f t="shared" si="0"/>
        <v>112</v>
      </c>
      <c r="E15" s="31">
        <f t="shared" si="1"/>
        <v>1.0318776487930717E-2</v>
      </c>
      <c r="F15" s="16">
        <v>10498</v>
      </c>
      <c r="G15" s="10">
        <f>'2024'!G15</f>
        <v>10417</v>
      </c>
      <c r="H15" s="36">
        <f t="shared" si="2"/>
        <v>-81</v>
      </c>
      <c r="I15" s="45">
        <f t="shared" si="3"/>
        <v>-7.7157553819775194E-3</v>
      </c>
      <c r="J15" s="47">
        <f t="shared" si="4"/>
        <v>0.96720103187764883</v>
      </c>
      <c r="K15" s="69">
        <f t="shared" si="5"/>
        <v>0.94993616633229983</v>
      </c>
      <c r="L15" s="106">
        <f t="shared" si="6"/>
        <v>-1.7264865545349006E-2</v>
      </c>
    </row>
    <row r="16" spans="1:12" x14ac:dyDescent="0.25">
      <c r="A16" s="77" t="s">
        <v>25</v>
      </c>
      <c r="B16" s="29">
        <v>8302</v>
      </c>
      <c r="C16" s="10">
        <f>'2024'!E16</f>
        <v>8045</v>
      </c>
      <c r="D16" s="30">
        <f t="shared" si="0"/>
        <v>-257</v>
      </c>
      <c r="E16" s="31">
        <f t="shared" si="1"/>
        <v>-3.0956396049144786E-2</v>
      </c>
      <c r="F16" s="16">
        <v>8067</v>
      </c>
      <c r="G16" s="10">
        <f>'2024'!G16</f>
        <v>7811</v>
      </c>
      <c r="H16" s="36">
        <f t="shared" si="2"/>
        <v>-256</v>
      </c>
      <c r="I16" s="45">
        <f t="shared" si="3"/>
        <v>-3.1734225858435605E-2</v>
      </c>
      <c r="J16" s="47">
        <f t="shared" si="4"/>
        <v>0.97169356781498439</v>
      </c>
      <c r="K16" s="69">
        <f t="shared" si="5"/>
        <v>0.97091361093847106</v>
      </c>
      <c r="L16" s="106">
        <f t="shared" si="6"/>
        <v>-7.7995687651333245E-4</v>
      </c>
    </row>
    <row r="17" spans="1:12" x14ac:dyDescent="0.25">
      <c r="A17" s="77" t="s">
        <v>26</v>
      </c>
      <c r="B17" s="29">
        <v>13953</v>
      </c>
      <c r="C17" s="10">
        <f>'2024'!E17</f>
        <v>13101</v>
      </c>
      <c r="D17" s="30">
        <f t="shared" si="0"/>
        <v>-852</v>
      </c>
      <c r="E17" s="31">
        <f t="shared" si="1"/>
        <v>-6.106213717480112E-2</v>
      </c>
      <c r="F17" s="16">
        <v>13384</v>
      </c>
      <c r="G17" s="10">
        <f>'2024'!G17</f>
        <v>12489</v>
      </c>
      <c r="H17" s="36">
        <f t="shared" si="2"/>
        <v>-895</v>
      </c>
      <c r="I17" s="45">
        <f t="shared" si="3"/>
        <v>-6.6870890615660483E-2</v>
      </c>
      <c r="J17" s="47">
        <f t="shared" si="4"/>
        <v>0.95922023937504475</v>
      </c>
      <c r="K17" s="69">
        <f t="shared" si="5"/>
        <v>0.95328600870162583</v>
      </c>
      <c r="L17" s="106">
        <f t="shared" si="6"/>
        <v>-5.9342306734189165E-3</v>
      </c>
    </row>
    <row r="18" spans="1:12" x14ac:dyDescent="0.25">
      <c r="A18" s="77" t="s">
        <v>27</v>
      </c>
      <c r="B18" s="29">
        <v>20777</v>
      </c>
      <c r="C18" s="10">
        <f>'2024'!E18</f>
        <v>19339</v>
      </c>
      <c r="D18" s="30">
        <f t="shared" si="0"/>
        <v>-1438</v>
      </c>
      <c r="E18" s="31">
        <f t="shared" si="1"/>
        <v>-6.9211146941329349E-2</v>
      </c>
      <c r="F18" s="16">
        <v>19959</v>
      </c>
      <c r="G18" s="10">
        <f>'2024'!G18</f>
        <v>18527</v>
      </c>
      <c r="H18" s="36">
        <f t="shared" si="2"/>
        <v>-1432</v>
      </c>
      <c r="I18" s="45">
        <f t="shared" si="3"/>
        <v>-7.1747081517110081E-2</v>
      </c>
      <c r="J18" s="47">
        <f t="shared" si="4"/>
        <v>0.96062954228233144</v>
      </c>
      <c r="K18" s="69">
        <f t="shared" si="5"/>
        <v>0.95801230673768034</v>
      </c>
      <c r="L18" s="106">
        <f t="shared" si="6"/>
        <v>-2.6172355446510975E-3</v>
      </c>
    </row>
    <row r="19" spans="1:12" x14ac:dyDescent="0.25">
      <c r="A19" s="77" t="s">
        <v>28</v>
      </c>
      <c r="B19" s="29">
        <v>25514</v>
      </c>
      <c r="C19" s="10">
        <f>'2024'!E19</f>
        <v>30859</v>
      </c>
      <c r="D19" s="30">
        <f t="shared" si="0"/>
        <v>5345</v>
      </c>
      <c r="E19" s="31">
        <f t="shared" si="1"/>
        <v>0.20949282746727288</v>
      </c>
      <c r="F19" s="16">
        <v>24675</v>
      </c>
      <c r="G19" s="10">
        <f>'2024'!G19</f>
        <v>29785</v>
      </c>
      <c r="H19" s="36">
        <f t="shared" si="2"/>
        <v>5110</v>
      </c>
      <c r="I19" s="45">
        <f t="shared" si="3"/>
        <v>0.20709219858156028</v>
      </c>
      <c r="J19" s="47">
        <f t="shared" si="4"/>
        <v>0.96711609312534297</v>
      </c>
      <c r="K19" s="69">
        <f t="shared" si="5"/>
        <v>0.96519653909718395</v>
      </c>
      <c r="L19" s="106">
        <f t="shared" si="6"/>
        <v>-1.9195540281590207E-3</v>
      </c>
    </row>
    <row r="20" spans="1:12" x14ac:dyDescent="0.25">
      <c r="A20" s="77" t="s">
        <v>29</v>
      </c>
      <c r="B20" s="29">
        <v>9236</v>
      </c>
      <c r="C20" s="10">
        <f>'2024'!E20</f>
        <v>9013</v>
      </c>
      <c r="D20" s="30">
        <f t="shared" si="0"/>
        <v>-223</v>
      </c>
      <c r="E20" s="31">
        <f t="shared" si="1"/>
        <v>-2.4144651364226936E-2</v>
      </c>
      <c r="F20" s="16">
        <v>8916</v>
      </c>
      <c r="G20" s="10">
        <f>'2024'!G20</f>
        <v>8685</v>
      </c>
      <c r="H20" s="36">
        <f t="shared" si="2"/>
        <v>-231</v>
      </c>
      <c r="I20" s="45">
        <f t="shared" si="3"/>
        <v>-2.5908479138627188E-2</v>
      </c>
      <c r="J20" s="47">
        <f t="shared" si="4"/>
        <v>0.96535296665223036</v>
      </c>
      <c r="K20" s="69">
        <f t="shared" si="5"/>
        <v>0.96360812160213027</v>
      </c>
      <c r="L20" s="106">
        <f t="shared" si="6"/>
        <v>-1.7448450501000856E-3</v>
      </c>
    </row>
    <row r="21" spans="1:12" x14ac:dyDescent="0.25">
      <c r="A21" s="77" t="s">
        <v>30</v>
      </c>
      <c r="B21" s="29">
        <v>41077</v>
      </c>
      <c r="C21" s="10">
        <f>'2024'!E21</f>
        <v>45942</v>
      </c>
      <c r="D21" s="30">
        <f t="shared" si="0"/>
        <v>4865</v>
      </c>
      <c r="E21" s="31">
        <f t="shared" si="1"/>
        <v>0.11843610779755094</v>
      </c>
      <c r="F21" s="16">
        <v>38097</v>
      </c>
      <c r="G21" s="10">
        <f>'2024'!G21</f>
        <v>42644</v>
      </c>
      <c r="H21" s="36">
        <f t="shared" si="2"/>
        <v>4547</v>
      </c>
      <c r="I21" s="45">
        <f t="shared" si="3"/>
        <v>0.11935322991311652</v>
      </c>
      <c r="J21" s="47">
        <f t="shared" si="4"/>
        <v>0.92745331937580644</v>
      </c>
      <c r="K21" s="69">
        <f t="shared" si="5"/>
        <v>0.92821383483522701</v>
      </c>
      <c r="L21" s="106">
        <f t="shared" si="6"/>
        <v>7.605154594205743E-4</v>
      </c>
    </row>
    <row r="22" spans="1:12" x14ac:dyDescent="0.25">
      <c r="A22" s="77" t="s">
        <v>31</v>
      </c>
      <c r="B22" s="29">
        <v>53148</v>
      </c>
      <c r="C22" s="10">
        <f>'2024'!E22</f>
        <v>51577</v>
      </c>
      <c r="D22" s="30">
        <f t="shared" si="0"/>
        <v>-1571</v>
      </c>
      <c r="E22" s="31">
        <f t="shared" si="1"/>
        <v>-2.955896741175585E-2</v>
      </c>
      <c r="F22" s="16">
        <v>50336</v>
      </c>
      <c r="G22" s="10">
        <f>'2024'!G22</f>
        <v>49655</v>
      </c>
      <c r="H22" s="36">
        <f t="shared" si="2"/>
        <v>-681</v>
      </c>
      <c r="I22" s="45">
        <f t="shared" si="3"/>
        <v>-1.3529084551811824E-2</v>
      </c>
      <c r="J22" s="47">
        <f t="shared" si="4"/>
        <v>0.94709114171746822</v>
      </c>
      <c r="K22" s="69">
        <f t="shared" si="5"/>
        <v>0.96273532776237469</v>
      </c>
      <c r="L22" s="106">
        <f t="shared" si="6"/>
        <v>1.5644186044906472E-2</v>
      </c>
    </row>
    <row r="23" spans="1:12" x14ac:dyDescent="0.25">
      <c r="A23" s="77" t="s">
        <v>32</v>
      </c>
      <c r="B23" s="29">
        <v>20033</v>
      </c>
      <c r="C23" s="10">
        <f>'2024'!E23</f>
        <v>18503</v>
      </c>
      <c r="D23" s="30">
        <f t="shared" si="0"/>
        <v>-1530</v>
      </c>
      <c r="E23" s="31">
        <f t="shared" si="1"/>
        <v>-7.6373982928168521E-2</v>
      </c>
      <c r="F23" s="16">
        <v>19190</v>
      </c>
      <c r="G23" s="10">
        <f>'2024'!G23</f>
        <v>17855</v>
      </c>
      <c r="H23" s="36">
        <f t="shared" si="2"/>
        <v>-1335</v>
      </c>
      <c r="I23" s="45">
        <f t="shared" si="3"/>
        <v>-6.9567483064095881E-2</v>
      </c>
      <c r="J23" s="47">
        <f t="shared" si="4"/>
        <v>0.95791943293565618</v>
      </c>
      <c r="K23" s="69">
        <f t="shared" si="5"/>
        <v>0.96497865211046863</v>
      </c>
      <c r="L23" s="106">
        <f t="shared" si="6"/>
        <v>7.0592191748124478E-3</v>
      </c>
    </row>
    <row r="24" spans="1:12" x14ac:dyDescent="0.25">
      <c r="A24" s="77" t="s">
        <v>33</v>
      </c>
      <c r="B24" s="29">
        <v>14022</v>
      </c>
      <c r="C24" s="10">
        <f>'2024'!E24</f>
        <v>15534</v>
      </c>
      <c r="D24" s="30">
        <f t="shared" si="0"/>
        <v>1512</v>
      </c>
      <c r="E24" s="31">
        <f t="shared" si="1"/>
        <v>0.10783055198973042</v>
      </c>
      <c r="F24" s="16">
        <v>13646</v>
      </c>
      <c r="G24" s="10">
        <f>'2024'!G24</f>
        <v>15109</v>
      </c>
      <c r="H24" s="36">
        <f t="shared" si="2"/>
        <v>1463</v>
      </c>
      <c r="I24" s="45">
        <f t="shared" si="3"/>
        <v>0.10721090429429869</v>
      </c>
      <c r="J24" s="47">
        <f t="shared" si="4"/>
        <v>0.97318499500784483</v>
      </c>
      <c r="K24" s="69">
        <f t="shared" si="5"/>
        <v>0.97264065919917597</v>
      </c>
      <c r="L24" s="106">
        <f t="shared" si="6"/>
        <v>-5.44335808668861E-4</v>
      </c>
    </row>
    <row r="25" spans="1:12" x14ac:dyDescent="0.25">
      <c r="A25" s="77" t="s">
        <v>34</v>
      </c>
      <c r="B25" s="29">
        <v>13301</v>
      </c>
      <c r="C25" s="10">
        <f>'2024'!E25</f>
        <v>16028</v>
      </c>
      <c r="D25" s="30">
        <f t="shared" si="0"/>
        <v>2727</v>
      </c>
      <c r="E25" s="31">
        <f t="shared" si="1"/>
        <v>0.20502217878355011</v>
      </c>
      <c r="F25" s="16">
        <v>12736</v>
      </c>
      <c r="G25" s="10">
        <f>'2024'!G25</f>
        <v>15410</v>
      </c>
      <c r="H25" s="36">
        <f t="shared" si="2"/>
        <v>2674</v>
      </c>
      <c r="I25" s="45">
        <f t="shared" si="3"/>
        <v>0.20995603015075376</v>
      </c>
      <c r="J25" s="47">
        <f t="shared" si="4"/>
        <v>0.95752199082775735</v>
      </c>
      <c r="K25" s="69">
        <f t="shared" si="5"/>
        <v>0.96144247566758179</v>
      </c>
      <c r="L25" s="106">
        <f t="shared" si="6"/>
        <v>3.9204848398244341E-3</v>
      </c>
    </row>
    <row r="26" spans="1:12" x14ac:dyDescent="0.25">
      <c r="A26" s="77" t="s">
        <v>35</v>
      </c>
      <c r="B26" s="29">
        <v>11689</v>
      </c>
      <c r="C26" s="10">
        <f>'2024'!E26</f>
        <v>11721</v>
      </c>
      <c r="D26" s="30">
        <f t="shared" si="0"/>
        <v>32</v>
      </c>
      <c r="E26" s="31">
        <f t="shared" si="1"/>
        <v>2.7376165625802038E-3</v>
      </c>
      <c r="F26" s="16">
        <v>11269</v>
      </c>
      <c r="G26" s="10">
        <f>'2024'!G26</f>
        <v>11170</v>
      </c>
      <c r="H26" s="36">
        <f t="shared" si="2"/>
        <v>-99</v>
      </c>
      <c r="I26" s="45">
        <f t="shared" si="3"/>
        <v>-8.7851628360990329E-3</v>
      </c>
      <c r="J26" s="47">
        <f t="shared" si="4"/>
        <v>0.96406878261613482</v>
      </c>
      <c r="K26" s="69">
        <f t="shared" si="5"/>
        <v>0.95299035918436992</v>
      </c>
      <c r="L26" s="106">
        <f t="shared" si="6"/>
        <v>-1.1078423431764906E-2</v>
      </c>
    </row>
    <row r="27" spans="1:12" x14ac:dyDescent="0.25">
      <c r="A27" s="77" t="s">
        <v>36</v>
      </c>
      <c r="B27" s="29">
        <v>15595</v>
      </c>
      <c r="C27" s="10">
        <f>'2024'!E27</f>
        <v>16497</v>
      </c>
      <c r="D27" s="30">
        <f t="shared" si="0"/>
        <v>902</v>
      </c>
      <c r="E27" s="31">
        <f t="shared" si="1"/>
        <v>5.7839050977877525E-2</v>
      </c>
      <c r="F27" s="16">
        <v>15134</v>
      </c>
      <c r="G27" s="10">
        <f>'2024'!G27</f>
        <v>15961</v>
      </c>
      <c r="H27" s="36">
        <f t="shared" si="2"/>
        <v>827</v>
      </c>
      <c r="I27" s="45">
        <f t="shared" si="3"/>
        <v>5.4645169816307654E-2</v>
      </c>
      <c r="J27" s="47">
        <f t="shared" si="4"/>
        <v>0.97043924334722664</v>
      </c>
      <c r="K27" s="69">
        <f t="shared" si="5"/>
        <v>0.96750924410498873</v>
      </c>
      <c r="L27" s="106">
        <f t="shared" si="6"/>
        <v>-2.9299992422379129E-3</v>
      </c>
    </row>
    <row r="28" spans="1:12" x14ac:dyDescent="0.25">
      <c r="A28" s="77" t="s">
        <v>37</v>
      </c>
      <c r="B28" s="29">
        <v>244381</v>
      </c>
      <c r="C28" s="10">
        <f>'2024'!E28</f>
        <v>173816</v>
      </c>
      <c r="D28" s="30">
        <f t="shared" si="0"/>
        <v>-70565</v>
      </c>
      <c r="E28" s="31">
        <f t="shared" si="1"/>
        <v>-0.28874994373539675</v>
      </c>
      <c r="F28" s="16">
        <v>217848</v>
      </c>
      <c r="G28" s="10">
        <f>'2024'!G28</f>
        <v>149677</v>
      </c>
      <c r="H28" s="36">
        <f t="shared" si="2"/>
        <v>-68171</v>
      </c>
      <c r="I28" s="45">
        <f t="shared" si="3"/>
        <v>-0.31292919834012706</v>
      </c>
      <c r="J28" s="47">
        <f t="shared" si="4"/>
        <v>0.89142772965165051</v>
      </c>
      <c r="K28" s="69">
        <f t="shared" si="5"/>
        <v>0.86112325677728174</v>
      </c>
      <c r="L28" s="106">
        <f t="shared" si="6"/>
        <v>-3.0304472874368771E-2</v>
      </c>
    </row>
    <row r="29" spans="1:12" x14ac:dyDescent="0.25">
      <c r="A29" s="77" t="s">
        <v>38</v>
      </c>
      <c r="B29" s="29">
        <v>9652</v>
      </c>
      <c r="C29" s="10">
        <f>'2024'!E29</f>
        <v>10276</v>
      </c>
      <c r="D29" s="30">
        <f t="shared" si="0"/>
        <v>624</v>
      </c>
      <c r="E29" s="31">
        <f t="shared" si="1"/>
        <v>6.4649813510153337E-2</v>
      </c>
      <c r="F29" s="16">
        <v>9427</v>
      </c>
      <c r="G29" s="10">
        <f>'2024'!G29</f>
        <v>10010</v>
      </c>
      <c r="H29" s="36">
        <f t="shared" si="2"/>
        <v>583</v>
      </c>
      <c r="I29" s="45">
        <f t="shared" si="3"/>
        <v>6.1843640606767794E-2</v>
      </c>
      <c r="J29" s="47">
        <f t="shared" si="4"/>
        <v>0.97668876916701197</v>
      </c>
      <c r="K29" s="69">
        <f t="shared" si="5"/>
        <v>0.97411444141689374</v>
      </c>
      <c r="L29" s="106">
        <f t="shared" si="6"/>
        <v>-2.5743277501182327E-3</v>
      </c>
    </row>
    <row r="30" spans="1:12" x14ac:dyDescent="0.25">
      <c r="A30" s="77" t="s">
        <v>39</v>
      </c>
      <c r="B30" s="29">
        <v>12760</v>
      </c>
      <c r="C30" s="10">
        <f>'2024'!E30</f>
        <v>13865</v>
      </c>
      <c r="D30" s="30">
        <f t="shared" si="0"/>
        <v>1105</v>
      </c>
      <c r="E30" s="31">
        <f t="shared" si="1"/>
        <v>8.6598746081504696E-2</v>
      </c>
      <c r="F30" s="16">
        <v>12310</v>
      </c>
      <c r="G30" s="10">
        <f>'2024'!G30</f>
        <v>13221</v>
      </c>
      <c r="H30" s="36">
        <f t="shared" si="2"/>
        <v>911</v>
      </c>
      <c r="I30" s="45">
        <f t="shared" si="3"/>
        <v>7.4004874086108854E-2</v>
      </c>
      <c r="J30" s="47">
        <f t="shared" si="4"/>
        <v>0.96473354231974917</v>
      </c>
      <c r="K30" s="69">
        <f t="shared" si="5"/>
        <v>0.95355210962856107</v>
      </c>
      <c r="L30" s="106">
        <f t="shared" si="6"/>
        <v>-1.1181432691188098E-2</v>
      </c>
    </row>
    <row r="31" spans="1:12" x14ac:dyDescent="0.25">
      <c r="A31" s="77" t="s">
        <v>40</v>
      </c>
      <c r="B31" s="29">
        <v>107694</v>
      </c>
      <c r="C31" s="10">
        <f>'2024'!E31</f>
        <v>93712</v>
      </c>
      <c r="D31" s="30">
        <f t="shared" si="0"/>
        <v>-13982</v>
      </c>
      <c r="E31" s="31">
        <f t="shared" si="1"/>
        <v>-0.12983081694430515</v>
      </c>
      <c r="F31" s="16">
        <v>98084</v>
      </c>
      <c r="G31" s="10">
        <f>'2024'!G31</f>
        <v>86966</v>
      </c>
      <c r="H31" s="36">
        <f t="shared" si="2"/>
        <v>-11118</v>
      </c>
      <c r="I31" s="45">
        <f t="shared" si="3"/>
        <v>-0.11335182088821827</v>
      </c>
      <c r="J31" s="47">
        <f t="shared" si="4"/>
        <v>0.91076568796776047</v>
      </c>
      <c r="K31" s="69">
        <f t="shared" si="5"/>
        <v>0.92801348813385698</v>
      </c>
      <c r="L31" s="106">
        <f t="shared" si="6"/>
        <v>1.7247800166096505E-2</v>
      </c>
    </row>
    <row r="32" spans="1:12" x14ac:dyDescent="0.25">
      <c r="A32" s="77" t="s">
        <v>41</v>
      </c>
      <c r="B32" s="29">
        <v>7686</v>
      </c>
      <c r="C32" s="10">
        <f>'2024'!E32</f>
        <v>7511</v>
      </c>
      <c r="D32" s="30">
        <f t="shared" si="0"/>
        <v>-175</v>
      </c>
      <c r="E32" s="31">
        <f t="shared" si="1"/>
        <v>-2.2768670309653915E-2</v>
      </c>
      <c r="F32" s="16">
        <v>7469</v>
      </c>
      <c r="G32" s="10">
        <f>'2024'!G32</f>
        <v>7321</v>
      </c>
      <c r="H32" s="36">
        <f t="shared" si="2"/>
        <v>-148</v>
      </c>
      <c r="I32" s="45">
        <f t="shared" si="3"/>
        <v>-1.9815236310081672E-2</v>
      </c>
      <c r="J32" s="47">
        <f t="shared" si="4"/>
        <v>0.97176684881602915</v>
      </c>
      <c r="K32" s="69">
        <f t="shared" si="5"/>
        <v>0.97470376780721613</v>
      </c>
      <c r="L32" s="106">
        <f t="shared" si="6"/>
        <v>2.9369189911869764E-3</v>
      </c>
    </row>
    <row r="33" spans="1:12" x14ac:dyDescent="0.25">
      <c r="A33" s="77" t="s">
        <v>42</v>
      </c>
      <c r="B33" s="29">
        <v>13933</v>
      </c>
      <c r="C33" s="10">
        <f>'2024'!E33</f>
        <v>14075</v>
      </c>
      <c r="D33" s="30">
        <f t="shared" si="0"/>
        <v>142</v>
      </c>
      <c r="E33" s="31">
        <f t="shared" si="1"/>
        <v>1.0191631378741118E-2</v>
      </c>
      <c r="F33" s="16">
        <v>13509</v>
      </c>
      <c r="G33" s="10">
        <f>'2024'!G33</f>
        <v>13538</v>
      </c>
      <c r="H33" s="36">
        <f t="shared" si="2"/>
        <v>29</v>
      </c>
      <c r="I33" s="45">
        <f t="shared" si="3"/>
        <v>2.1467170034791621E-3</v>
      </c>
      <c r="J33" s="47">
        <f t="shared" si="4"/>
        <v>0.96956864996770253</v>
      </c>
      <c r="K33" s="69">
        <f t="shared" si="5"/>
        <v>0.96184724689165191</v>
      </c>
      <c r="L33" s="106">
        <f t="shared" si="6"/>
        <v>-7.7214030760506258E-3</v>
      </c>
    </row>
    <row r="34" spans="1:12" x14ac:dyDescent="0.25">
      <c r="A34" s="77" t="s">
        <v>43</v>
      </c>
      <c r="B34" s="29">
        <v>30281</v>
      </c>
      <c r="C34" s="10">
        <f>'2024'!E34</f>
        <v>27412</v>
      </c>
      <c r="D34" s="30">
        <f t="shared" si="0"/>
        <v>-2869</v>
      </c>
      <c r="E34" s="31">
        <f t="shared" si="1"/>
        <v>-9.4745880254945347E-2</v>
      </c>
      <c r="F34" s="16">
        <v>29234</v>
      </c>
      <c r="G34" s="10">
        <f>'2024'!G34</f>
        <v>26443</v>
      </c>
      <c r="H34" s="36">
        <f t="shared" si="2"/>
        <v>-2791</v>
      </c>
      <c r="I34" s="45">
        <f t="shared" si="3"/>
        <v>-9.5471026886502025E-2</v>
      </c>
      <c r="J34" s="47">
        <f t="shared" si="4"/>
        <v>0.96542386314850892</v>
      </c>
      <c r="K34" s="69">
        <f t="shared" si="5"/>
        <v>0.96465051802130453</v>
      </c>
      <c r="L34" s="106">
        <f t="shared" si="6"/>
        <v>-7.7334512720439452E-4</v>
      </c>
    </row>
    <row r="35" spans="1:12" x14ac:dyDescent="0.25">
      <c r="A35" s="77" t="s">
        <v>44</v>
      </c>
      <c r="B35" s="29">
        <v>37345</v>
      </c>
      <c r="C35" s="10">
        <f>'2024'!E35</f>
        <v>37075</v>
      </c>
      <c r="D35" s="30">
        <f t="shared" si="0"/>
        <v>-270</v>
      </c>
      <c r="E35" s="31">
        <f t="shared" si="1"/>
        <v>-7.2298835185433128E-3</v>
      </c>
      <c r="F35" s="16">
        <v>35802</v>
      </c>
      <c r="G35" s="10">
        <f>'2024'!G35</f>
        <v>35381</v>
      </c>
      <c r="H35" s="36">
        <f t="shared" si="2"/>
        <v>-421</v>
      </c>
      <c r="I35" s="45">
        <f t="shared" si="3"/>
        <v>-1.1759119602256857E-2</v>
      </c>
      <c r="J35" s="47">
        <f t="shared" si="4"/>
        <v>0.95868255455884321</v>
      </c>
      <c r="K35" s="69">
        <f t="shared" si="5"/>
        <v>0.95430883344571815</v>
      </c>
      <c r="L35" s="106">
        <f t="shared" si="6"/>
        <v>-4.373721113125062E-3</v>
      </c>
    </row>
    <row r="36" spans="1:12" x14ac:dyDescent="0.25">
      <c r="A36" s="77" t="s">
        <v>45</v>
      </c>
      <c r="B36" s="29">
        <v>41732</v>
      </c>
      <c r="C36" s="10">
        <f>'2024'!E36</f>
        <v>41127</v>
      </c>
      <c r="D36" s="30">
        <f t="shared" si="0"/>
        <v>-605</v>
      </c>
      <c r="E36" s="31">
        <f t="shared" si="1"/>
        <v>-1.4497268283331735E-2</v>
      </c>
      <c r="F36" s="16">
        <v>40440</v>
      </c>
      <c r="G36" s="10">
        <f>'2024'!G36</f>
        <v>39824</v>
      </c>
      <c r="H36" s="36">
        <f t="shared" si="2"/>
        <v>-616</v>
      </c>
      <c r="I36" s="45">
        <f t="shared" si="3"/>
        <v>-1.52324431256182E-2</v>
      </c>
      <c r="J36" s="47">
        <f t="shared" si="4"/>
        <v>0.96904054442633947</v>
      </c>
      <c r="K36" s="69">
        <f t="shared" si="5"/>
        <v>0.96831765020546112</v>
      </c>
      <c r="L36" s="106">
        <f t="shared" si="6"/>
        <v>-7.228942208783451E-4</v>
      </c>
    </row>
    <row r="37" spans="1:12" x14ac:dyDescent="0.25">
      <c r="A37" s="77" t="s">
        <v>46</v>
      </c>
      <c r="B37" s="29">
        <v>8404</v>
      </c>
      <c r="C37" s="10">
        <f>'2024'!E37</f>
        <v>8333</v>
      </c>
      <c r="D37" s="30">
        <f t="shared" si="0"/>
        <v>-71</v>
      </c>
      <c r="E37" s="31">
        <f t="shared" si="1"/>
        <v>-8.4483579247977159E-3</v>
      </c>
      <c r="F37" s="16">
        <v>8207</v>
      </c>
      <c r="G37" s="10">
        <f>'2024'!G37</f>
        <v>8090</v>
      </c>
      <c r="H37" s="36">
        <f t="shared" si="2"/>
        <v>-117</v>
      </c>
      <c r="I37" s="45">
        <f t="shared" si="3"/>
        <v>-1.4256122821981236E-2</v>
      </c>
      <c r="J37" s="47">
        <f t="shared" si="4"/>
        <v>0.97655878153260356</v>
      </c>
      <c r="K37" s="69">
        <f t="shared" si="5"/>
        <v>0.97083883355334211</v>
      </c>
      <c r="L37" s="106">
        <f t="shared" si="6"/>
        <v>-5.7199479792614527E-3</v>
      </c>
    </row>
    <row r="38" spans="1:12" x14ac:dyDescent="0.25">
      <c r="A38" s="77" t="s">
        <v>47</v>
      </c>
      <c r="B38" s="29">
        <v>16852</v>
      </c>
      <c r="C38" s="10">
        <f>'2024'!E38</f>
        <v>16286</v>
      </c>
      <c r="D38" s="30">
        <f t="shared" si="0"/>
        <v>-566</v>
      </c>
      <c r="E38" s="31">
        <f t="shared" si="1"/>
        <v>-3.3586517920721579E-2</v>
      </c>
      <c r="F38" s="16">
        <v>15708</v>
      </c>
      <c r="G38" s="10">
        <f>'2024'!G38</f>
        <v>15190</v>
      </c>
      <c r="H38" s="36">
        <f t="shared" si="2"/>
        <v>-518</v>
      </c>
      <c r="I38" s="45">
        <f t="shared" si="3"/>
        <v>-3.2976827094474151E-2</v>
      </c>
      <c r="J38" s="47">
        <f t="shared" si="4"/>
        <v>0.93211488250652741</v>
      </c>
      <c r="K38" s="69">
        <f t="shared" si="5"/>
        <v>0.93270293503622748</v>
      </c>
      <c r="L38" s="106">
        <f t="shared" si="6"/>
        <v>5.8805252970006716E-4</v>
      </c>
    </row>
    <row r="39" spans="1:12" x14ac:dyDescent="0.25">
      <c r="A39" s="77" t="s">
        <v>48</v>
      </c>
      <c r="B39" s="29">
        <v>14670</v>
      </c>
      <c r="C39" s="10">
        <f>'2024'!E39</f>
        <v>15999</v>
      </c>
      <c r="D39" s="30">
        <f t="shared" si="0"/>
        <v>1329</v>
      </c>
      <c r="E39" s="31">
        <f t="shared" si="1"/>
        <v>9.0593047034764826E-2</v>
      </c>
      <c r="F39" s="16">
        <v>13907</v>
      </c>
      <c r="G39" s="10">
        <f>'2024'!G39</f>
        <v>15462</v>
      </c>
      <c r="H39" s="36">
        <f t="shared" si="2"/>
        <v>1555</v>
      </c>
      <c r="I39" s="45">
        <f t="shared" si="3"/>
        <v>0.111814194290645</v>
      </c>
      <c r="J39" s="47">
        <f t="shared" si="4"/>
        <v>0.94798909338786641</v>
      </c>
      <c r="K39" s="69">
        <f t="shared" si="5"/>
        <v>0.96643540221263824</v>
      </c>
      <c r="L39" s="106">
        <f t="shared" si="6"/>
        <v>1.8446308824771829E-2</v>
      </c>
    </row>
    <row r="40" spans="1:12" x14ac:dyDescent="0.25">
      <c r="A40" s="77" t="s">
        <v>49</v>
      </c>
      <c r="B40" s="29">
        <v>16762</v>
      </c>
      <c r="C40" s="10">
        <f>'2024'!E40</f>
        <v>16526</v>
      </c>
      <c r="D40" s="30">
        <f t="shared" si="0"/>
        <v>-236</v>
      </c>
      <c r="E40" s="31">
        <f t="shared" si="1"/>
        <v>-1.4079465457582627E-2</v>
      </c>
      <c r="F40" s="16">
        <v>15915</v>
      </c>
      <c r="G40" s="10">
        <f>'2024'!G40</f>
        <v>15838</v>
      </c>
      <c r="H40" s="36">
        <f t="shared" si="2"/>
        <v>-77</v>
      </c>
      <c r="I40" s="45">
        <f t="shared" si="3"/>
        <v>-4.8382029531888159E-3</v>
      </c>
      <c r="J40" s="47">
        <f t="shared" si="4"/>
        <v>0.94946903710774366</v>
      </c>
      <c r="K40" s="69">
        <f t="shared" si="5"/>
        <v>0.95836863124773086</v>
      </c>
      <c r="L40" s="106">
        <f t="shared" si="6"/>
        <v>8.8995941399871992E-3</v>
      </c>
    </row>
    <row r="41" spans="1:12" x14ac:dyDescent="0.25">
      <c r="A41" s="77" t="s">
        <v>50</v>
      </c>
      <c r="B41" s="29">
        <v>43062</v>
      </c>
      <c r="C41" s="10">
        <f>'2024'!E41</f>
        <v>42180</v>
      </c>
      <c r="D41" s="30">
        <f t="shared" si="0"/>
        <v>-882</v>
      </c>
      <c r="E41" s="31">
        <f t="shared" si="1"/>
        <v>-2.048209558311272E-2</v>
      </c>
      <c r="F41" s="16">
        <v>39380</v>
      </c>
      <c r="G41" s="10">
        <f>'2024'!G41</f>
        <v>39509</v>
      </c>
      <c r="H41" s="36">
        <f t="shared" si="2"/>
        <v>129</v>
      </c>
      <c r="I41" s="45">
        <f t="shared" si="3"/>
        <v>3.2757745048247844E-3</v>
      </c>
      <c r="J41" s="47">
        <f t="shared" si="4"/>
        <v>0.91449537875621201</v>
      </c>
      <c r="K41" s="69">
        <f t="shared" si="5"/>
        <v>0.93667614983404457</v>
      </c>
      <c r="L41" s="106">
        <f t="shared" si="6"/>
        <v>2.2180771077832562E-2</v>
      </c>
    </row>
    <row r="42" spans="1:12" x14ac:dyDescent="0.25">
      <c r="A42" s="77" t="s">
        <v>51</v>
      </c>
      <c r="B42" s="29">
        <v>10059</v>
      </c>
      <c r="C42" s="10">
        <f>'2024'!E42</f>
        <v>9096</v>
      </c>
      <c r="D42" s="30">
        <f t="shared" si="0"/>
        <v>-963</v>
      </c>
      <c r="E42" s="31">
        <f t="shared" si="1"/>
        <v>-9.5735162541008056E-2</v>
      </c>
      <c r="F42" s="16">
        <v>9823</v>
      </c>
      <c r="G42" s="10">
        <f>'2024'!G42</f>
        <v>8741</v>
      </c>
      <c r="H42" s="36">
        <f t="shared" si="2"/>
        <v>-1082</v>
      </c>
      <c r="I42" s="45">
        <f t="shared" si="3"/>
        <v>-0.11014964878346738</v>
      </c>
      <c r="J42" s="47">
        <f t="shared" si="4"/>
        <v>0.97653842330251517</v>
      </c>
      <c r="K42" s="69">
        <f t="shared" si="5"/>
        <v>0.96097185576077393</v>
      </c>
      <c r="L42" s="106">
        <f t="shared" si="6"/>
        <v>-1.5566567541741239E-2</v>
      </c>
    </row>
    <row r="43" spans="1:12" x14ac:dyDescent="0.25">
      <c r="A43" s="77" t="s">
        <v>52</v>
      </c>
      <c r="B43" s="29">
        <v>23514</v>
      </c>
      <c r="C43" s="10">
        <f>'2024'!E43</f>
        <v>23693</v>
      </c>
      <c r="D43" s="30">
        <f t="shared" si="0"/>
        <v>179</v>
      </c>
      <c r="E43" s="31">
        <f t="shared" si="1"/>
        <v>7.612486178446883E-3</v>
      </c>
      <c r="F43" s="16">
        <v>22808</v>
      </c>
      <c r="G43" s="10">
        <f>'2024'!G43</f>
        <v>22875</v>
      </c>
      <c r="H43" s="36">
        <f t="shared" si="2"/>
        <v>67</v>
      </c>
      <c r="I43" s="45">
        <f t="shared" si="3"/>
        <v>2.9375657663977552E-3</v>
      </c>
      <c r="J43" s="47">
        <f t="shared" si="4"/>
        <v>0.96997533384366763</v>
      </c>
      <c r="K43" s="69">
        <f t="shared" si="5"/>
        <v>0.96547503482041108</v>
      </c>
      <c r="L43" s="106">
        <f t="shared" si="6"/>
        <v>-4.5002990232565487E-3</v>
      </c>
    </row>
    <row r="44" spans="1:12" x14ac:dyDescent="0.25">
      <c r="A44" s="77" t="s">
        <v>53</v>
      </c>
      <c r="B44" s="29">
        <v>13809</v>
      </c>
      <c r="C44" s="10">
        <f>'2024'!E44</f>
        <v>14288</v>
      </c>
      <c r="D44" s="30">
        <f t="shared" si="0"/>
        <v>479</v>
      </c>
      <c r="E44" s="31">
        <f t="shared" si="1"/>
        <v>3.4687522630168728E-2</v>
      </c>
      <c r="F44" s="16">
        <v>13308</v>
      </c>
      <c r="G44" s="10">
        <f>'2024'!G44</f>
        <v>13823</v>
      </c>
      <c r="H44" s="36">
        <f t="shared" si="2"/>
        <v>515</v>
      </c>
      <c r="I44" s="45">
        <f t="shared" si="3"/>
        <v>3.8698527201683201E-2</v>
      </c>
      <c r="J44" s="47">
        <f t="shared" si="4"/>
        <v>0.96371931349120143</v>
      </c>
      <c r="K44" s="69">
        <f t="shared" si="5"/>
        <v>0.96745520716685329</v>
      </c>
      <c r="L44" s="106">
        <f t="shared" si="6"/>
        <v>3.7358936756518579E-3</v>
      </c>
    </row>
    <row r="45" spans="1:12" x14ac:dyDescent="0.25">
      <c r="A45" s="77" t="s">
        <v>54</v>
      </c>
      <c r="B45" s="29">
        <v>9222</v>
      </c>
      <c r="C45" s="10">
        <f>'2024'!E45</f>
        <v>11117</v>
      </c>
      <c r="D45" s="30">
        <f t="shared" si="0"/>
        <v>1895</v>
      </c>
      <c r="E45" s="31">
        <f t="shared" si="1"/>
        <v>0.20548687920190847</v>
      </c>
      <c r="F45" s="16">
        <v>8935</v>
      </c>
      <c r="G45" s="10">
        <f>'2024'!G45</f>
        <v>10656</v>
      </c>
      <c r="H45" s="36">
        <f t="shared" si="2"/>
        <v>1721</v>
      </c>
      <c r="I45" s="45">
        <f t="shared" si="3"/>
        <v>0.19261331841074428</v>
      </c>
      <c r="J45" s="47">
        <f t="shared" si="4"/>
        <v>0.96887876816308827</v>
      </c>
      <c r="K45" s="69">
        <f t="shared" si="5"/>
        <v>0.95853197805163259</v>
      </c>
      <c r="L45" s="106">
        <f t="shared" si="6"/>
        <v>-1.0346790111455673E-2</v>
      </c>
    </row>
    <row r="46" spans="1:12" x14ac:dyDescent="0.25">
      <c r="A46" s="77" t="s">
        <v>55</v>
      </c>
      <c r="B46" s="29">
        <v>11418</v>
      </c>
      <c r="C46" s="10">
        <f>'2024'!E46</f>
        <v>11704</v>
      </c>
      <c r="D46" s="30">
        <f t="shared" si="0"/>
        <v>286</v>
      </c>
      <c r="E46" s="31">
        <f t="shared" si="1"/>
        <v>2.5048169556840076E-2</v>
      </c>
      <c r="F46" s="16">
        <v>10861</v>
      </c>
      <c r="G46" s="10">
        <f>'2024'!G46</f>
        <v>11026</v>
      </c>
      <c r="H46" s="36">
        <f t="shared" si="2"/>
        <v>165</v>
      </c>
      <c r="I46" s="45">
        <f t="shared" si="3"/>
        <v>1.519197127336341E-2</v>
      </c>
      <c r="J46" s="47">
        <f t="shared" si="4"/>
        <v>0.95121737607286738</v>
      </c>
      <c r="K46" s="69">
        <f t="shared" si="5"/>
        <v>0.94207108680792895</v>
      </c>
      <c r="L46" s="106">
        <f t="shared" si="6"/>
        <v>-9.1462892649384342E-3</v>
      </c>
    </row>
    <row r="47" spans="1:12" x14ac:dyDescent="0.25">
      <c r="A47" s="77" t="s">
        <v>56</v>
      </c>
      <c r="B47" s="29">
        <v>11857</v>
      </c>
      <c r="C47" s="10">
        <f>'2024'!E47</f>
        <v>12665</v>
      </c>
      <c r="D47" s="30">
        <f t="shared" si="0"/>
        <v>808</v>
      </c>
      <c r="E47" s="31">
        <f t="shared" si="1"/>
        <v>6.8145399342160753E-2</v>
      </c>
      <c r="F47" s="16">
        <v>11380</v>
      </c>
      <c r="G47" s="10">
        <f>'2024'!G47</f>
        <v>12355</v>
      </c>
      <c r="H47" s="36">
        <f t="shared" si="2"/>
        <v>975</v>
      </c>
      <c r="I47" s="45">
        <f t="shared" si="3"/>
        <v>8.5676625659050973E-2</v>
      </c>
      <c r="J47" s="47">
        <f t="shared" si="4"/>
        <v>0.95977059964577882</v>
      </c>
      <c r="K47" s="69">
        <f t="shared" si="5"/>
        <v>0.97552309514409796</v>
      </c>
      <c r="L47" s="106">
        <f t="shared" si="6"/>
        <v>1.5752495498319141E-2</v>
      </c>
    </row>
    <row r="48" spans="1:12" x14ac:dyDescent="0.25">
      <c r="A48" s="77" t="s">
        <v>57</v>
      </c>
      <c r="B48" s="29">
        <v>18655</v>
      </c>
      <c r="C48" s="10">
        <f>'2024'!E48</f>
        <v>18246</v>
      </c>
      <c r="D48" s="30">
        <f t="shared" si="0"/>
        <v>-409</v>
      </c>
      <c r="E48" s="31">
        <f t="shared" si="1"/>
        <v>-2.1924417046368265E-2</v>
      </c>
      <c r="F48" s="16">
        <v>16484</v>
      </c>
      <c r="G48" s="10">
        <f>'2024'!G48</f>
        <v>15945</v>
      </c>
      <c r="H48" s="36">
        <f t="shared" si="2"/>
        <v>-539</v>
      </c>
      <c r="I48" s="45">
        <f t="shared" si="3"/>
        <v>-3.2698374181024024E-2</v>
      </c>
      <c r="J48" s="47">
        <f t="shared" si="4"/>
        <v>0.88362369337979096</v>
      </c>
      <c r="K48" s="69">
        <f t="shared" si="5"/>
        <v>0.87389016770799077</v>
      </c>
      <c r="L48" s="106">
        <f t="shared" si="6"/>
        <v>-9.7335256718001917E-3</v>
      </c>
    </row>
    <row r="49" spans="1:12" x14ac:dyDescent="0.25">
      <c r="A49" s="77" t="s">
        <v>58</v>
      </c>
      <c r="B49" s="29">
        <v>12822</v>
      </c>
      <c r="C49" s="10">
        <f>'2024'!E49</f>
        <v>12546</v>
      </c>
      <c r="D49" s="30">
        <f t="shared" si="0"/>
        <v>-276</v>
      </c>
      <c r="E49" s="31">
        <f t="shared" si="1"/>
        <v>-2.152550304164717E-2</v>
      </c>
      <c r="F49" s="16">
        <v>12492</v>
      </c>
      <c r="G49" s="10">
        <f>'2024'!G49</f>
        <v>12258</v>
      </c>
      <c r="H49" s="36">
        <f t="shared" si="2"/>
        <v>-234</v>
      </c>
      <c r="I49" s="45">
        <f t="shared" si="3"/>
        <v>-1.8731988472622477E-2</v>
      </c>
      <c r="J49" s="47">
        <f t="shared" si="4"/>
        <v>0.97426298549368273</v>
      </c>
      <c r="K49" s="69">
        <f t="shared" si="5"/>
        <v>0.97704447632711622</v>
      </c>
      <c r="L49" s="106">
        <f t="shared" si="6"/>
        <v>2.7814908334334865E-3</v>
      </c>
    </row>
    <row r="50" spans="1:12" x14ac:dyDescent="0.25">
      <c r="A50" s="77" t="s">
        <v>59</v>
      </c>
      <c r="B50" s="29">
        <v>23789</v>
      </c>
      <c r="C50" s="10">
        <f>'2024'!E50</f>
        <v>25135</v>
      </c>
      <c r="D50" s="30">
        <f t="shared" si="0"/>
        <v>1346</v>
      </c>
      <c r="E50" s="31">
        <f t="shared" si="1"/>
        <v>5.6580772626003618E-2</v>
      </c>
      <c r="F50" s="16">
        <v>22028</v>
      </c>
      <c r="G50" s="10">
        <f>'2024'!G50</f>
        <v>23760</v>
      </c>
      <c r="H50" s="36">
        <f t="shared" si="2"/>
        <v>1732</v>
      </c>
      <c r="I50" s="45">
        <f t="shared" si="3"/>
        <v>7.8627201743235883E-2</v>
      </c>
      <c r="J50" s="47">
        <f t="shared" si="4"/>
        <v>0.92597418975156587</v>
      </c>
      <c r="K50" s="69">
        <f t="shared" si="5"/>
        <v>0.94529540481400443</v>
      </c>
      <c r="L50" s="106">
        <f t="shared" si="6"/>
        <v>1.9321215062438557E-2</v>
      </c>
    </row>
    <row r="51" spans="1:12" x14ac:dyDescent="0.25">
      <c r="A51" s="77" t="s">
        <v>60</v>
      </c>
      <c r="B51" s="29">
        <v>16892</v>
      </c>
      <c r="C51" s="10">
        <f>'2024'!E51</f>
        <v>16278</v>
      </c>
      <c r="D51" s="30">
        <f t="shared" si="0"/>
        <v>-614</v>
      </c>
      <c r="E51" s="31">
        <f t="shared" si="1"/>
        <v>-3.634856736916884E-2</v>
      </c>
      <c r="F51" s="16">
        <v>15736</v>
      </c>
      <c r="G51" s="10">
        <f>'2024'!G51</f>
        <v>15487</v>
      </c>
      <c r="H51" s="36">
        <f t="shared" si="2"/>
        <v>-249</v>
      </c>
      <c r="I51" s="45">
        <f t="shared" si="3"/>
        <v>-1.5823589222165736E-2</v>
      </c>
      <c r="J51" s="47">
        <f t="shared" si="4"/>
        <v>0.93156523798247692</v>
      </c>
      <c r="K51" s="69">
        <f t="shared" si="5"/>
        <v>0.95140680673301392</v>
      </c>
      <c r="L51" s="106">
        <f t="shared" si="6"/>
        <v>1.9841568750536998E-2</v>
      </c>
    </row>
    <row r="52" spans="1:12" x14ac:dyDescent="0.25">
      <c r="A52" s="77" t="s">
        <v>61</v>
      </c>
      <c r="B52" s="29">
        <v>15930</v>
      </c>
      <c r="C52" s="10">
        <f>'2024'!E52</f>
        <v>15661</v>
      </c>
      <c r="D52" s="30">
        <f t="shared" si="0"/>
        <v>-269</v>
      </c>
      <c r="E52" s="31">
        <f t="shared" si="1"/>
        <v>-1.6886377903327057E-2</v>
      </c>
      <c r="F52" s="16">
        <v>15311</v>
      </c>
      <c r="G52" s="10">
        <f>'2024'!G52</f>
        <v>15252</v>
      </c>
      <c r="H52" s="36">
        <f t="shared" si="2"/>
        <v>-59</v>
      </c>
      <c r="I52" s="45">
        <f t="shared" si="3"/>
        <v>-3.8534387041995952E-3</v>
      </c>
      <c r="J52" s="47">
        <f t="shared" si="4"/>
        <v>0.96114249843063404</v>
      </c>
      <c r="K52" s="69">
        <f t="shared" si="5"/>
        <v>0.97388417087031476</v>
      </c>
      <c r="L52" s="106">
        <f t="shared" si="6"/>
        <v>1.2741672439680718E-2</v>
      </c>
    </row>
    <row r="53" spans="1:12" x14ac:dyDescent="0.25">
      <c r="A53" s="77" t="s">
        <v>62</v>
      </c>
      <c r="B53" s="29">
        <v>25429</v>
      </c>
      <c r="C53" s="10">
        <f>'2024'!E53</f>
        <v>28101</v>
      </c>
      <c r="D53" s="30">
        <f t="shared" si="0"/>
        <v>2672</v>
      </c>
      <c r="E53" s="31">
        <f t="shared" si="1"/>
        <v>0.10507688072672933</v>
      </c>
      <c r="F53" s="16">
        <v>24570</v>
      </c>
      <c r="G53" s="10">
        <f>'2024'!G53</f>
        <v>27062</v>
      </c>
      <c r="H53" s="36">
        <f t="shared" si="2"/>
        <v>2492</v>
      </c>
      <c r="I53" s="45">
        <f t="shared" si="3"/>
        <v>0.10142450142450142</v>
      </c>
      <c r="J53" s="47">
        <f t="shared" si="4"/>
        <v>0.96621967045499235</v>
      </c>
      <c r="K53" s="69">
        <f t="shared" si="5"/>
        <v>0.96302622682466821</v>
      </c>
      <c r="L53" s="106">
        <f t="shared" si="6"/>
        <v>-3.1934436303241442E-3</v>
      </c>
    </row>
    <row r="54" spans="1:12" x14ac:dyDescent="0.25">
      <c r="A54" s="77" t="s">
        <v>63</v>
      </c>
      <c r="B54" s="29">
        <v>22259</v>
      </c>
      <c r="C54" s="10">
        <f>'2024'!E54</f>
        <v>21804</v>
      </c>
      <c r="D54" s="30">
        <f t="shared" si="0"/>
        <v>-455</v>
      </c>
      <c r="E54" s="31">
        <f t="shared" si="1"/>
        <v>-2.0441169863875286E-2</v>
      </c>
      <c r="F54" s="16">
        <v>21594</v>
      </c>
      <c r="G54" s="10">
        <f>'2024'!G54</f>
        <v>21032</v>
      </c>
      <c r="H54" s="36">
        <f t="shared" si="2"/>
        <v>-562</v>
      </c>
      <c r="I54" s="45">
        <f t="shared" si="3"/>
        <v>-2.6025747892933222E-2</v>
      </c>
      <c r="J54" s="47">
        <f t="shared" si="4"/>
        <v>0.97012444404510534</v>
      </c>
      <c r="K54" s="69">
        <f t="shared" si="5"/>
        <v>0.96459365254081819</v>
      </c>
      <c r="L54" s="106">
        <f t="shared" si="6"/>
        <v>-5.5307915042871469E-3</v>
      </c>
    </row>
    <row r="55" spans="1:12" x14ac:dyDescent="0.25">
      <c r="A55" s="77" t="s">
        <v>64</v>
      </c>
      <c r="B55" s="29">
        <v>11213</v>
      </c>
      <c r="C55" s="10">
        <f>'2024'!E55</f>
        <v>11045</v>
      </c>
      <c r="D55" s="30">
        <f t="shared" si="0"/>
        <v>-168</v>
      </c>
      <c r="E55" s="31">
        <f t="shared" si="1"/>
        <v>-1.4982609471149558E-2</v>
      </c>
      <c r="F55" s="16">
        <v>10538</v>
      </c>
      <c r="G55" s="10">
        <f>'2024'!G55</f>
        <v>10401</v>
      </c>
      <c r="H55" s="36">
        <f t="shared" si="2"/>
        <v>-137</v>
      </c>
      <c r="I55" s="45">
        <f t="shared" si="3"/>
        <v>-1.3000569368001518E-2</v>
      </c>
      <c r="J55" s="47">
        <f t="shared" si="4"/>
        <v>0.9398020155177027</v>
      </c>
      <c r="K55" s="69">
        <f t="shared" si="5"/>
        <v>0.94169307378904477</v>
      </c>
      <c r="L55" s="106">
        <f t="shared" si="6"/>
        <v>1.8910582713420609E-3</v>
      </c>
    </row>
    <row r="56" spans="1:12" x14ac:dyDescent="0.25">
      <c r="A56" s="77" t="s">
        <v>65</v>
      </c>
      <c r="B56" s="29">
        <v>10407</v>
      </c>
      <c r="C56" s="10">
        <f>'2024'!E56</f>
        <v>10250</v>
      </c>
      <c r="D56" s="30">
        <f t="shared" si="0"/>
        <v>-157</v>
      </c>
      <c r="E56" s="31">
        <f t="shared" si="1"/>
        <v>-1.5085999807821658E-2</v>
      </c>
      <c r="F56" s="16">
        <v>10063</v>
      </c>
      <c r="G56" s="10">
        <f>'2024'!G56</f>
        <v>9763</v>
      </c>
      <c r="H56" s="36">
        <f t="shared" si="2"/>
        <v>-300</v>
      </c>
      <c r="I56" s="45">
        <f t="shared" si="3"/>
        <v>-2.9812183245553014E-2</v>
      </c>
      <c r="J56" s="47">
        <f t="shared" si="4"/>
        <v>0.96694532526184296</v>
      </c>
      <c r="K56" s="69">
        <f t="shared" si="5"/>
        <v>0.95248780487804874</v>
      </c>
      <c r="L56" s="106">
        <f t="shared" si="6"/>
        <v>-1.445752038379422E-2</v>
      </c>
    </row>
    <row r="57" spans="1:12" x14ac:dyDescent="0.25">
      <c r="A57" s="77" t="s">
        <v>66</v>
      </c>
      <c r="B57" s="29">
        <v>15622</v>
      </c>
      <c r="C57" s="10">
        <f>'2024'!E57</f>
        <v>16752</v>
      </c>
      <c r="D57" s="30">
        <f t="shared" si="0"/>
        <v>1130</v>
      </c>
      <c r="E57" s="31">
        <f t="shared" si="1"/>
        <v>7.2333888106516447E-2</v>
      </c>
      <c r="F57" s="16">
        <v>15016</v>
      </c>
      <c r="G57" s="10">
        <f>'2024'!G57</f>
        <v>16112</v>
      </c>
      <c r="H57" s="36">
        <f t="shared" si="2"/>
        <v>1096</v>
      </c>
      <c r="I57" s="45">
        <f t="shared" si="3"/>
        <v>7.2988811933937137E-2</v>
      </c>
      <c r="J57" s="47">
        <f t="shared" si="4"/>
        <v>0.96120855204199207</v>
      </c>
      <c r="K57" s="69">
        <f t="shared" si="5"/>
        <v>0.96179560649474694</v>
      </c>
      <c r="L57" s="106">
        <f t="shared" si="6"/>
        <v>5.870544527548649E-4</v>
      </c>
    </row>
    <row r="58" spans="1:12" x14ac:dyDescent="0.25">
      <c r="A58" s="77" t="s">
        <v>67</v>
      </c>
      <c r="B58" s="29">
        <v>9418</v>
      </c>
      <c r="C58" s="10">
        <f>'2024'!E58</f>
        <v>10898</v>
      </c>
      <c r="D58" s="30">
        <f t="shared" si="0"/>
        <v>1480</v>
      </c>
      <c r="E58" s="31">
        <f t="shared" si="1"/>
        <v>0.15714589084731365</v>
      </c>
      <c r="F58" s="16">
        <v>8871</v>
      </c>
      <c r="G58" s="10">
        <f>'2024'!G58</f>
        <v>10323</v>
      </c>
      <c r="H58" s="36">
        <f t="shared" si="2"/>
        <v>1452</v>
      </c>
      <c r="I58" s="45">
        <f t="shared" si="3"/>
        <v>0.16367940480216436</v>
      </c>
      <c r="J58" s="47">
        <f t="shared" si="4"/>
        <v>0.94191972818008074</v>
      </c>
      <c r="K58" s="69">
        <f t="shared" si="5"/>
        <v>0.94723802532574786</v>
      </c>
      <c r="L58" s="106">
        <f t="shared" si="6"/>
        <v>5.3182971456671169E-3</v>
      </c>
    </row>
    <row r="59" spans="1:12" x14ac:dyDescent="0.25">
      <c r="A59" s="77" t="s">
        <v>68</v>
      </c>
      <c r="B59" s="29">
        <v>32424</v>
      </c>
      <c r="C59" s="10">
        <f>'2024'!E59</f>
        <v>31000</v>
      </c>
      <c r="D59" s="30">
        <f t="shared" si="0"/>
        <v>-1424</v>
      </c>
      <c r="E59" s="31">
        <f t="shared" si="1"/>
        <v>-4.3918085368862568E-2</v>
      </c>
      <c r="F59" s="16">
        <v>30617</v>
      </c>
      <c r="G59" s="10">
        <f>'2024'!G59</f>
        <v>29464</v>
      </c>
      <c r="H59" s="36">
        <f t="shared" si="2"/>
        <v>-1153</v>
      </c>
      <c r="I59" s="45">
        <f t="shared" si="3"/>
        <v>-3.7658816997093121E-2</v>
      </c>
      <c r="J59" s="47">
        <f t="shared" si="4"/>
        <v>0.94426967678263019</v>
      </c>
      <c r="K59" s="69">
        <f t="shared" si="5"/>
        <v>0.95045161290322577</v>
      </c>
      <c r="L59" s="106">
        <f t="shared" si="6"/>
        <v>6.1819361205955881E-3</v>
      </c>
    </row>
    <row r="60" spans="1:12" x14ac:dyDescent="0.25">
      <c r="A60" s="77" t="s">
        <v>69</v>
      </c>
      <c r="B60" s="29">
        <v>24494</v>
      </c>
      <c r="C60" s="10">
        <f>'2024'!E60</f>
        <v>30783</v>
      </c>
      <c r="D60" s="30">
        <f t="shared" si="0"/>
        <v>6289</v>
      </c>
      <c r="E60" s="31">
        <f t="shared" si="1"/>
        <v>0.25675675675675674</v>
      </c>
      <c r="F60" s="16">
        <v>23875</v>
      </c>
      <c r="G60" s="10">
        <f>'2024'!G60</f>
        <v>29945</v>
      </c>
      <c r="H60" s="36">
        <f t="shared" si="2"/>
        <v>6070</v>
      </c>
      <c r="I60" s="45">
        <f t="shared" si="3"/>
        <v>0.2542408376963351</v>
      </c>
      <c r="J60" s="47">
        <f t="shared" si="4"/>
        <v>0.97472850493998531</v>
      </c>
      <c r="K60" s="69">
        <f t="shared" si="5"/>
        <v>0.97277718221096054</v>
      </c>
      <c r="L60" s="106">
        <f t="shared" si="6"/>
        <v>-1.9513227290247626E-3</v>
      </c>
    </row>
    <row r="61" spans="1:12" x14ac:dyDescent="0.25">
      <c r="A61" s="77" t="s">
        <v>70</v>
      </c>
      <c r="B61" s="29">
        <v>11308</v>
      </c>
      <c r="C61" s="10">
        <f>'2024'!E61</f>
        <v>10908</v>
      </c>
      <c r="D61" s="30">
        <f t="shared" si="0"/>
        <v>-400</v>
      </c>
      <c r="E61" s="31">
        <f t="shared" si="1"/>
        <v>-3.5373187124159884E-2</v>
      </c>
      <c r="F61" s="16">
        <v>11109</v>
      </c>
      <c r="G61" s="10">
        <f>'2024'!G61</f>
        <v>10674</v>
      </c>
      <c r="H61" s="36">
        <f t="shared" si="2"/>
        <v>-435</v>
      </c>
      <c r="I61" s="45">
        <f t="shared" si="3"/>
        <v>-3.9157439913583579E-2</v>
      </c>
      <c r="J61" s="47">
        <f t="shared" si="4"/>
        <v>0.98240183940573045</v>
      </c>
      <c r="K61" s="69">
        <f t="shared" si="5"/>
        <v>0.97854785478547857</v>
      </c>
      <c r="L61" s="106">
        <f t="shared" si="6"/>
        <v>-3.8539846202518824E-3</v>
      </c>
    </row>
    <row r="62" spans="1:12" ht="15.75" thickBot="1" x14ac:dyDescent="0.3">
      <c r="A62" s="77" t="s">
        <v>71</v>
      </c>
      <c r="B62" s="29">
        <v>30851</v>
      </c>
      <c r="C62" s="10">
        <f>'2024'!E62</f>
        <v>28725</v>
      </c>
      <c r="D62" s="30">
        <f t="shared" si="0"/>
        <v>-2126</v>
      </c>
      <c r="E62" s="31">
        <f t="shared" si="1"/>
        <v>-6.8911866714207001E-2</v>
      </c>
      <c r="F62" s="16">
        <v>30031</v>
      </c>
      <c r="G62" s="10">
        <f>'2024'!G62</f>
        <v>27655</v>
      </c>
      <c r="H62" s="36">
        <f t="shared" si="2"/>
        <v>-2376</v>
      </c>
      <c r="I62" s="45">
        <f t="shared" si="3"/>
        <v>-7.9118244480703273E-2</v>
      </c>
      <c r="J62" s="50">
        <f t="shared" si="4"/>
        <v>0.97342063466338202</v>
      </c>
      <c r="K62" s="70">
        <f t="shared" si="5"/>
        <v>0.96275021758050483</v>
      </c>
      <c r="L62" s="107">
        <f t="shared" si="6"/>
        <v>-1.0670417082877193E-2</v>
      </c>
    </row>
    <row r="63" spans="1:12" x14ac:dyDescent="0.25">
      <c r="A63" s="103" t="s">
        <v>72</v>
      </c>
      <c r="B63" s="34">
        <f t="shared" ref="B63:C63" si="7">SUM(B5:B62)</f>
        <v>1445447</v>
      </c>
      <c r="C63" s="34">
        <f t="shared" si="7"/>
        <v>1361863</v>
      </c>
      <c r="D63" s="32">
        <f t="shared" si="0"/>
        <v>-83584</v>
      </c>
      <c r="E63" s="33">
        <f>D63/B63</f>
        <v>-5.7825710662514782E-2</v>
      </c>
      <c r="F63" s="28">
        <f t="shared" ref="F63:H63" si="8">SUM(F5:F62)</f>
        <v>1358575</v>
      </c>
      <c r="G63" s="28">
        <f t="shared" si="8"/>
        <v>1284484</v>
      </c>
      <c r="H63" s="52">
        <f t="shared" si="8"/>
        <v>-74091</v>
      </c>
      <c r="I63" s="46">
        <f>H63/F63</f>
        <v>-5.4535818780707727E-2</v>
      </c>
      <c r="J63" s="51"/>
      <c r="K63" s="71"/>
      <c r="L63" s="108"/>
    </row>
    <row r="64" spans="1:12" x14ac:dyDescent="0.25">
      <c r="A64" s="115" t="s">
        <v>75</v>
      </c>
      <c r="B64" s="116">
        <f t="shared" ref="B64" si="9">AVERAGE(B5:B62)</f>
        <v>24921.5</v>
      </c>
      <c r="C64" s="117">
        <f t="shared" ref="C64:G64" si="10">AVERAGE(C5:C62)</f>
        <v>23480.396551724138</v>
      </c>
      <c r="D64" s="118"/>
      <c r="E64" s="119"/>
      <c r="F64" s="120">
        <f>AVERAGE(F5:F62)</f>
        <v>23423.706896551725</v>
      </c>
      <c r="G64" s="117">
        <f t="shared" si="10"/>
        <v>22146.275862068964</v>
      </c>
      <c r="H64" s="121"/>
      <c r="I64" s="122"/>
      <c r="J64" s="116"/>
      <c r="K64" s="122"/>
      <c r="L64" s="123"/>
    </row>
  </sheetData>
  <phoneticPr fontId="8" type="noConversion"/>
  <conditionalFormatting sqref="L5:L62">
    <cfRule type="cellIs" dxfId="0" priority="1" operator="lessThan">
      <formula>0</formula>
    </cfRule>
  </conditionalFormatting>
  <pageMargins left="0.23622047244094491" right="0.23622047244094491" top="0.35433070866141736" bottom="0.35433070866141736" header="0.31496062992125984" footer="0.31496062992125984"/>
  <pageSetup paperSize="9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7D09D-F2A3-489A-A59C-932590D05824}">
  <dimension ref="A1:O4"/>
  <sheetViews>
    <sheetView zoomScaleNormal="100" workbookViewId="0"/>
  </sheetViews>
  <sheetFormatPr defaultRowHeight="15" x14ac:dyDescent="0.25"/>
  <cols>
    <col min="1" max="1" width="10" customWidth="1"/>
    <col min="2" max="9" width="17.42578125" customWidth="1"/>
    <col min="10" max="15" width="11.28515625" customWidth="1"/>
  </cols>
  <sheetData>
    <row r="1" spans="1:15" ht="101.25" x14ac:dyDescent="0.25">
      <c r="A1" s="113" t="s">
        <v>101</v>
      </c>
      <c r="B1" s="111" t="s">
        <v>0</v>
      </c>
      <c r="C1" s="111" t="s">
        <v>1</v>
      </c>
      <c r="D1" s="111" t="s">
        <v>2</v>
      </c>
      <c r="E1" s="111" t="s">
        <v>3</v>
      </c>
      <c r="F1" s="111" t="s">
        <v>4</v>
      </c>
      <c r="G1" s="111" t="s">
        <v>5</v>
      </c>
      <c r="H1" s="111" t="s">
        <v>6</v>
      </c>
      <c r="I1" s="111" t="s">
        <v>7</v>
      </c>
      <c r="J1" s="126" t="s">
        <v>8</v>
      </c>
      <c r="K1" s="126" t="s">
        <v>9</v>
      </c>
      <c r="L1" s="126" t="s">
        <v>10</v>
      </c>
      <c r="M1" s="126" t="s">
        <v>11</v>
      </c>
      <c r="N1" s="127" t="s">
        <v>100</v>
      </c>
      <c r="O1" s="128" t="s">
        <v>12</v>
      </c>
    </row>
    <row r="2" spans="1:15" x14ac:dyDescent="0.25">
      <c r="A2" s="124">
        <v>2022</v>
      </c>
      <c r="B2" s="74">
        <v>74195</v>
      </c>
      <c r="C2" s="74">
        <v>244</v>
      </c>
      <c r="D2" s="74">
        <v>1811503</v>
      </c>
      <c r="E2" s="74">
        <v>1885942</v>
      </c>
      <c r="F2" s="74">
        <v>1789963</v>
      </c>
      <c r="G2" s="74">
        <v>1802563</v>
      </c>
      <c r="H2" s="74">
        <v>1126</v>
      </c>
      <c r="I2" s="74">
        <v>3224</v>
      </c>
      <c r="J2" s="72">
        <f>F2/E2</f>
        <v>0.94910819102602306</v>
      </c>
      <c r="K2" s="72">
        <f>G2/E2</f>
        <v>0.95578920242510113</v>
      </c>
      <c r="L2" s="72">
        <f>I2/E2</f>
        <v>1.7094905357640904E-3</v>
      </c>
      <c r="M2" s="72">
        <f>H2/G2</f>
        <v>6.2466610043587941E-4</v>
      </c>
      <c r="N2" s="73">
        <v>1875</v>
      </c>
      <c r="O2" s="125">
        <f>G2/N2</f>
        <v>961.36693333333335</v>
      </c>
    </row>
    <row r="3" spans="1:15" x14ac:dyDescent="0.25">
      <c r="A3" s="124">
        <v>2023</v>
      </c>
      <c r="B3" s="74">
        <v>83112</v>
      </c>
      <c r="C3" s="74">
        <v>218</v>
      </c>
      <c r="D3" s="74">
        <v>1362117</v>
      </c>
      <c r="E3" s="74">
        <v>1445447</v>
      </c>
      <c r="F3" s="74">
        <v>1337733</v>
      </c>
      <c r="G3" s="74">
        <v>1358575</v>
      </c>
      <c r="H3" s="74">
        <v>1047</v>
      </c>
      <c r="I3" s="74">
        <v>5154</v>
      </c>
      <c r="J3" s="72">
        <f>F3/E3</f>
        <v>0.92548049150193679</v>
      </c>
      <c r="K3" s="72">
        <f>G3/E3</f>
        <v>0.93989956048198242</v>
      </c>
      <c r="L3" s="72">
        <f>I3/E3</f>
        <v>3.5656789906513349E-3</v>
      </c>
      <c r="M3" s="72">
        <f>H3/G3</f>
        <v>7.7066043464659665E-4</v>
      </c>
      <c r="N3" s="73">
        <v>1878</v>
      </c>
      <c r="O3" s="125">
        <f>G3/N3</f>
        <v>723.41586794462194</v>
      </c>
    </row>
    <row r="4" spans="1:15" x14ac:dyDescent="0.25">
      <c r="A4" s="129">
        <v>2024</v>
      </c>
      <c r="B4" s="130">
        <v>82730</v>
      </c>
      <c r="C4" s="130">
        <v>259</v>
      </c>
      <c r="D4" s="130">
        <v>1278874</v>
      </c>
      <c r="E4" s="130">
        <v>1361863</v>
      </c>
      <c r="F4" s="130">
        <v>1251685</v>
      </c>
      <c r="G4" s="130">
        <v>1284484</v>
      </c>
      <c r="H4" s="130">
        <v>944</v>
      </c>
      <c r="I4" s="130">
        <v>18336</v>
      </c>
      <c r="J4" s="131">
        <f>F4/E4</f>
        <v>0.91909758911138639</v>
      </c>
      <c r="K4" s="131">
        <f>G4/E4</f>
        <v>0.94318150944698553</v>
      </c>
      <c r="L4" s="131">
        <f>I4/E4</f>
        <v>1.3463909365332637E-2</v>
      </c>
      <c r="M4" s="131">
        <f>H4/G4</f>
        <v>7.3492546423310843E-4</v>
      </c>
      <c r="N4" s="132">
        <v>1886</v>
      </c>
      <c r="O4" s="133">
        <f>G4/N4</f>
        <v>681.06256627783671</v>
      </c>
    </row>
  </sheetData>
  <sortState xmlns:xlrd2="http://schemas.microsoft.com/office/spreadsheetml/2017/richdata2" ref="A2:O4">
    <sortCondition ref="A2:A4"/>
  </sortState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2024</vt:lpstr>
      <vt:lpstr>PRIMERJAVA 2024 z 2023</vt:lpstr>
      <vt:lpstr>podatki za 3 leta</vt:lpstr>
      <vt:lpstr>'2024'!Tiskanje_naslovov</vt:lpstr>
      <vt:lpstr>'PRIMERJAVA 2024 z 2023'!Tiskanje_naslovov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Iztok Peroša</dc:creator>
  <cp:lastModifiedBy>Iztok Peroša</cp:lastModifiedBy>
  <cp:lastPrinted>2024-03-26T09:09:42Z</cp:lastPrinted>
  <dcterms:created xsi:type="dcterms:W3CDTF">2024-03-19T07:03:30Z</dcterms:created>
  <dcterms:modified xsi:type="dcterms:W3CDTF">2025-04-04T07:53:01Z</dcterms:modified>
</cp:coreProperties>
</file>