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panm58\Desktop\Investicije\Ureditev kanalizacije v vojašnici Vipava\Povabilo k oddaji ponudbe\"/>
    </mc:Choice>
  </mc:AlternateContent>
  <bookViews>
    <workbookView xWindow="-120" yWindow="-120" windowWidth="29040" windowHeight="15840" tabRatio="857"/>
  </bookViews>
  <sheets>
    <sheet name="Osnova" sheetId="1" r:id="rId1"/>
    <sheet name="Popis del" sheetId="29" r:id="rId2"/>
    <sheet name="HPR_SD_stara verzija" sheetId="14" state="hidden" r:id="rId3"/>
  </sheets>
  <externalReferences>
    <externalReference r:id="rId4"/>
    <externalReference r:id="rId5"/>
  </externalReferences>
  <definedNames>
    <definedName name="Č">#REF!</definedName>
    <definedName name="ČĆ">#REF!</definedName>
    <definedName name="datum" localSheetId="1">Osnova!#REF!</definedName>
    <definedName name="datum">Osnova!#REF!</definedName>
    <definedName name="DDV">Osnova!$B$46</definedName>
    <definedName name="DEL">Osnova!$B$36</definedName>
    <definedName name="DobMont">Osnova!$B$44</definedName>
    <definedName name="f">'[1]314 Osnova'!$B$33</definedName>
    <definedName name="FakStro">Osnova!$B$42</definedName>
    <definedName name="FaktStro">[2]osnova!$B$14</definedName>
    <definedName name="investicija" localSheetId="1">#REF!</definedName>
    <definedName name="investicija">#REF!</definedName>
    <definedName name="OZN">Osnova!$B$38</definedName>
    <definedName name="_xlnm.Print_Area" localSheetId="0">Osnova!$A$1:$M$161</definedName>
    <definedName name="_xlnm.Print_Area" localSheetId="1">'Popis del'!$A$1:$H$260</definedName>
    <definedName name="Reviz" localSheetId="1">Osnova!#REF!</definedName>
    <definedName name="Reviz">Osnova!#REF!</definedName>
    <definedName name="stmape" localSheetId="1">Osnova!#REF!</definedName>
    <definedName name="stmape">Osnova!#REF!</definedName>
    <definedName name="stnac" localSheetId="1">Osnova!#REF!</definedName>
    <definedName name="stnac">Osnova!#REF!</definedName>
    <definedName name="stpro" localSheetId="1">Osnova!#REF!</definedName>
    <definedName name="stpro">Osnova!#REF!</definedName>
    <definedName name="TecEURO">[2]osnova!$B$12</definedName>
    <definedName name="_xlnm.Print_Titles" localSheetId="2">'HPR_SD_stara verzija'!$5:$6</definedName>
    <definedName name="_xlnm.Print_Titles" localSheetId="1">'Popis del'!$6:$7</definedName>
    <definedName name="tocka" localSheetId="1">Osnova!#REF!</definedName>
    <definedName name="tocka">Osnova!#REF!</definedName>
  </definedNames>
  <calcPr calcId="152511" fullPrecision="0"/>
</workbook>
</file>

<file path=xl/calcChain.xml><?xml version="1.0" encoding="utf-8"?>
<calcChain xmlns="http://schemas.openxmlformats.org/spreadsheetml/2006/main">
  <c r="G259" i="29" l="1"/>
  <c r="C250" i="29"/>
  <c r="C243" i="29"/>
  <c r="C215" i="29"/>
  <c r="C195" i="29"/>
  <c r="C169" i="29"/>
  <c r="C131" i="29"/>
  <c r="C73" i="29"/>
  <c r="A48" i="29"/>
  <c r="G48" i="29"/>
  <c r="C8" i="29"/>
  <c r="G256" i="29" l="1"/>
  <c r="G254" i="29"/>
  <c r="G252" i="29"/>
  <c r="G239" i="29"/>
  <c r="G236" i="29"/>
  <c r="G234" i="29"/>
  <c r="G228" i="29"/>
  <c r="G224" i="29"/>
  <c r="G220" i="29"/>
  <c r="G217" i="29"/>
  <c r="G209" i="29"/>
  <c r="G201" i="29"/>
  <c r="G197" i="29"/>
  <c r="G190" i="29"/>
  <c r="G187" i="29"/>
  <c r="G183" i="29"/>
  <c r="G179" i="29"/>
  <c r="G175" i="29"/>
  <c r="G171" i="29"/>
  <c r="G192" i="29" s="1"/>
  <c r="H26" i="1" s="1"/>
  <c r="G164" i="29"/>
  <c r="G161" i="29"/>
  <c r="G157" i="29"/>
  <c r="G153" i="29"/>
  <c r="G149" i="29"/>
  <c r="G145" i="29"/>
  <c r="G141" i="29"/>
  <c r="G137" i="29"/>
  <c r="G133" i="29"/>
  <c r="G121" i="29"/>
  <c r="G117" i="29"/>
  <c r="G113" i="29"/>
  <c r="G101" i="29"/>
  <c r="G97" i="29"/>
  <c r="G94" i="29"/>
  <c r="G89" i="29"/>
  <c r="G86" i="29"/>
  <c r="G85" i="29"/>
  <c r="G78" i="29"/>
  <c r="G67" i="29"/>
  <c r="G64" i="29"/>
  <c r="G60" i="29"/>
  <c r="G56" i="29"/>
  <c r="G52" i="29"/>
  <c r="G44" i="29"/>
  <c r="G41" i="29"/>
  <c r="G37" i="29"/>
  <c r="G33" i="29"/>
  <c r="G21" i="29"/>
  <c r="G18" i="29"/>
  <c r="G10" i="29"/>
  <c r="G70" i="29" l="1"/>
  <c r="H20" i="1" s="1"/>
  <c r="G166" i="29"/>
  <c r="H24" i="1" s="1"/>
  <c r="G241" i="29"/>
  <c r="H30" i="1" s="1"/>
  <c r="E105" i="29"/>
  <c r="G105" i="29" s="1"/>
  <c r="E125" i="29" l="1"/>
  <c r="G125" i="29" s="1"/>
  <c r="A245" i="29"/>
  <c r="B245" i="29"/>
  <c r="C248" i="29" l="1"/>
  <c r="A201" i="29" l="1"/>
  <c r="A179" i="29"/>
  <c r="A153" i="29"/>
  <c r="E205" i="29"/>
  <c r="G205" i="29" s="1"/>
  <c r="G212" i="29" s="1"/>
  <c r="H28" i="1" s="1"/>
  <c r="A157" i="29" l="1"/>
  <c r="E109" i="29" l="1"/>
  <c r="G109" i="29" s="1"/>
  <c r="G128" i="29" s="1"/>
  <c r="H22" i="1" s="1"/>
  <c r="G245" i="29" l="1"/>
  <c r="G248" i="29" s="1"/>
  <c r="H32" i="1" s="1"/>
  <c r="B217" i="29"/>
  <c r="A171" i="29" l="1"/>
  <c r="A190" i="29"/>
  <c r="A187" i="29"/>
  <c r="A183" i="29"/>
  <c r="A175" i="29"/>
  <c r="A231" i="29"/>
  <c r="A239" i="29"/>
  <c r="A217" i="29"/>
  <c r="A220" i="29"/>
  <c r="A224" i="29"/>
  <c r="A197" i="29"/>
  <c r="A228" i="29"/>
  <c r="C241" i="29"/>
  <c r="B220" i="29" l="1"/>
  <c r="B224" i="29" s="1"/>
  <c r="B228" i="29" s="1"/>
  <c r="B231" i="29" l="1"/>
  <c r="B239" i="29" s="1"/>
  <c r="A256" i="29"/>
  <c r="B10" i="29" l="1"/>
  <c r="B252" i="29"/>
  <c r="A254" i="29"/>
  <c r="C259" i="29" l="1"/>
  <c r="H34" i="1"/>
  <c r="H36" i="1" s="1"/>
  <c r="H38" i="1" s="1"/>
  <c r="H40" i="1" s="1"/>
  <c r="A252" i="29"/>
  <c r="B254" i="29" l="1"/>
  <c r="A113" i="29"/>
  <c r="B78" i="29"/>
  <c r="A7" i="14"/>
  <c r="F8" i="14"/>
  <c r="G8" i="14" s="1"/>
  <c r="F9" i="14"/>
  <c r="G9" i="14" s="1"/>
  <c r="F12" i="14"/>
  <c r="G12" i="14" s="1"/>
  <c r="F13" i="14"/>
  <c r="G13" i="14" s="1"/>
  <c r="F18" i="14"/>
  <c r="G18" i="14" s="1"/>
  <c r="F19" i="14"/>
  <c r="G19" i="14" s="1"/>
  <c r="F20" i="14"/>
  <c r="G20" i="14" s="1"/>
  <c r="F21" i="14"/>
  <c r="G21" i="14" s="1"/>
  <c r="F25" i="14"/>
  <c r="G25" i="14" s="1"/>
  <c r="F28" i="14"/>
  <c r="G28" i="14" s="1"/>
  <c r="F29" i="14"/>
  <c r="G29" i="14" s="1"/>
  <c r="F32" i="14"/>
  <c r="G32" i="14" s="1"/>
  <c r="F33" i="14"/>
  <c r="G33" i="14" s="1"/>
  <c r="F36" i="14"/>
  <c r="G36" i="14" s="1"/>
  <c r="F37" i="14"/>
  <c r="G37" i="14" s="1"/>
  <c r="F40" i="14"/>
  <c r="G40" i="14" s="1"/>
  <c r="F41" i="14"/>
  <c r="G41" i="14" s="1"/>
  <c r="F44" i="14"/>
  <c r="G44" i="14" s="1"/>
  <c r="F47" i="14"/>
  <c r="G47" i="14" s="1"/>
  <c r="F48" i="14"/>
  <c r="G48" i="14" s="1"/>
  <c r="F51" i="14"/>
  <c r="G51" i="14" s="1"/>
  <c r="F54" i="14"/>
  <c r="G54" i="14" s="1"/>
  <c r="F55" i="14"/>
  <c r="G55" i="14" s="1"/>
  <c r="F58" i="14"/>
  <c r="G58" i="14" s="1"/>
  <c r="F59" i="14"/>
  <c r="G59" i="14" s="1"/>
  <c r="F60" i="14"/>
  <c r="G60" i="14" s="1"/>
  <c r="F63" i="14"/>
  <c r="G63" i="14" s="1"/>
  <c r="F64" i="14"/>
  <c r="G64" i="14" s="1"/>
  <c r="F65" i="14"/>
  <c r="G65" i="14" s="1"/>
  <c r="F66" i="14"/>
  <c r="G66" i="14" s="1"/>
  <c r="F67" i="14"/>
  <c r="G67" i="14" s="1"/>
  <c r="F68" i="14"/>
  <c r="G68" i="14" s="1"/>
  <c r="F69" i="14"/>
  <c r="G69" i="14" s="1"/>
  <c r="F72" i="14"/>
  <c r="G72" i="14" s="1"/>
  <c r="F73" i="14"/>
  <c r="G73" i="14" s="1"/>
  <c r="F74" i="14"/>
  <c r="G74" i="14" s="1"/>
  <c r="F77" i="14"/>
  <c r="G77" i="14" s="1"/>
  <c r="F78" i="14"/>
  <c r="G78" i="14" s="1"/>
  <c r="F79" i="14"/>
  <c r="G79" i="14" s="1"/>
  <c r="F82" i="14"/>
  <c r="G82" i="14"/>
  <c r="F85" i="14"/>
  <c r="G85" i="14" s="1"/>
  <c r="F86" i="14"/>
  <c r="G86" i="14" s="1"/>
  <c r="F89" i="14"/>
  <c r="G89" i="14" s="1"/>
  <c r="F90" i="14"/>
  <c r="G90" i="14" s="1"/>
  <c r="F93" i="14"/>
  <c r="G93" i="14" s="1"/>
  <c r="F94" i="14"/>
  <c r="G94" i="14" s="1"/>
  <c r="F98" i="14"/>
  <c r="G98" i="14" s="1"/>
  <c r="F101" i="14"/>
  <c r="G101" i="14" s="1"/>
  <c r="F104" i="14"/>
  <c r="G104" i="14" s="1"/>
  <c r="F105" i="14"/>
  <c r="G105" i="14" s="1"/>
  <c r="F106" i="14"/>
  <c r="G106" i="14" s="1"/>
  <c r="F109" i="14"/>
  <c r="G109" i="14" s="1"/>
  <c r="F110" i="14"/>
  <c r="G110" i="14" s="1"/>
  <c r="F111" i="14"/>
  <c r="G111" i="14" s="1"/>
  <c r="F114" i="14"/>
  <c r="G114" i="14" s="1"/>
  <c r="F117" i="14"/>
  <c r="G117" i="14" s="1"/>
  <c r="F118" i="14"/>
  <c r="G118" i="14" s="1"/>
  <c r="F121" i="14"/>
  <c r="G121" i="14" s="1"/>
  <c r="F122" i="14"/>
  <c r="G122" i="14" s="1"/>
  <c r="F125" i="14"/>
  <c r="G125" i="14" s="1"/>
  <c r="F128" i="14"/>
  <c r="G128" i="14" s="1"/>
  <c r="F131" i="14"/>
  <c r="G131" i="14" s="1"/>
  <c r="F134" i="14"/>
  <c r="G134" i="14" s="1"/>
  <c r="A18" i="29" l="1"/>
  <c r="A44" i="29"/>
  <c r="A82" i="29"/>
  <c r="A117" i="29"/>
  <c r="A67" i="29"/>
  <c r="A60" i="29"/>
  <c r="A164" i="29"/>
  <c r="A137" i="29"/>
  <c r="A161" i="29"/>
  <c r="A145" i="29"/>
  <c r="A149" i="29"/>
  <c r="A141" i="29"/>
  <c r="A101" i="29"/>
  <c r="A97" i="29"/>
  <c r="A93" i="29"/>
  <c r="A56" i="29"/>
  <c r="A64" i="29"/>
  <c r="A33" i="29"/>
  <c r="A109" i="29"/>
  <c r="A89" i="29"/>
  <c r="A21" i="29"/>
  <c r="A52" i="29"/>
  <c r="A41" i="29"/>
  <c r="A37" i="29"/>
  <c r="B256" i="29"/>
  <c r="A205" i="29"/>
  <c r="A121" i="29"/>
  <c r="G140" i="14"/>
  <c r="G137" i="14"/>
  <c r="A125" i="29"/>
  <c r="A105" i="29"/>
  <c r="A10" i="29"/>
  <c r="C128" i="29"/>
  <c r="C192" i="29"/>
  <c r="C166" i="29"/>
  <c r="A78" i="29"/>
  <c r="A209" i="29"/>
  <c r="C212" i="29"/>
  <c r="G142" i="14"/>
  <c r="C70" i="29"/>
  <c r="A11" i="14"/>
  <c r="A133" i="29"/>
  <c r="B18" i="29" l="1"/>
  <c r="B21" i="29" s="1"/>
  <c r="B82" i="29"/>
  <c r="B171" i="29"/>
  <c r="B197" i="29"/>
  <c r="B201" i="29" s="1"/>
  <c r="A15" i="14"/>
  <c r="B33" i="29" l="1"/>
  <c r="A23" i="14"/>
  <c r="A27" i="14" s="1"/>
  <c r="B137" i="29" l="1"/>
  <c r="B175" i="29"/>
  <c r="B179" i="29" s="1"/>
  <c r="B89" i="29"/>
  <c r="B37" i="29"/>
  <c r="A31" i="14"/>
  <c r="B141" i="29" l="1"/>
  <c r="B183" i="29"/>
  <c r="B93" i="29"/>
  <c r="B41" i="29"/>
  <c r="B44" i="29" s="1"/>
  <c r="B48" i="29" s="1"/>
  <c r="A35" i="14"/>
  <c r="B145" i="29" l="1"/>
  <c r="B52" i="29"/>
  <c r="B97" i="29"/>
  <c r="B187" i="29"/>
  <c r="B190" i="29" s="1"/>
  <c r="A39" i="14"/>
  <c r="A43" i="14" s="1"/>
  <c r="B101" i="29" l="1"/>
  <c r="B105" i="29" s="1"/>
  <c r="B109" i="29" s="1"/>
  <c r="B113" i="29" s="1"/>
  <c r="B117" i="29" s="1"/>
  <c r="B121" i="29" s="1"/>
  <c r="B125" i="29" s="1"/>
  <c r="B149" i="29"/>
  <c r="B153" i="29" s="1"/>
  <c r="B56" i="29"/>
  <c r="B60" i="29" s="1"/>
  <c r="B64" i="29" s="1"/>
  <c r="B67" i="29" s="1"/>
  <c r="A46" i="14"/>
  <c r="B157" i="29" l="1"/>
  <c r="B161" i="29" s="1"/>
  <c r="B164" i="29" s="1"/>
  <c r="B205" i="29"/>
  <c r="B209" i="29" s="1"/>
  <c r="A50" i="14"/>
  <c r="A53" i="14" s="1"/>
  <c r="A57" i="14" s="1"/>
  <c r="A62" i="14" s="1"/>
  <c r="A71" i="14" s="1"/>
  <c r="A76" i="14" s="1"/>
  <c r="A81" i="14" s="1"/>
  <c r="A84" i="14" s="1"/>
  <c r="A88" i="14" s="1"/>
  <c r="A92" i="14" s="1"/>
  <c r="A96" i="14" s="1"/>
  <c r="A100" i="14" s="1"/>
  <c r="A103" i="14" s="1"/>
  <c r="A108" i="14" s="1"/>
  <c r="A113" i="14" s="1"/>
  <c r="A116" i="14" s="1"/>
  <c r="A120" i="14" s="1"/>
  <c r="A124" i="14" s="1"/>
  <c r="A127" i="14" s="1"/>
  <c r="A130" i="14" s="1"/>
  <c r="A133" i="14" s="1"/>
  <c r="A136" i="14" s="1"/>
  <c r="A139" i="14" s="1"/>
</calcChain>
</file>

<file path=xl/sharedStrings.xml><?xml version="1.0" encoding="utf-8"?>
<sst xmlns="http://schemas.openxmlformats.org/spreadsheetml/2006/main" count="556" uniqueCount="358">
  <si>
    <t>Poz.</t>
  </si>
  <si>
    <t>Opis postavke</t>
  </si>
  <si>
    <t>Enota</t>
  </si>
  <si>
    <t>Količina</t>
  </si>
  <si>
    <t>Cena</t>
  </si>
  <si>
    <t>Vrednost</t>
  </si>
  <si>
    <r>
      <t>m</t>
    </r>
    <r>
      <rPr>
        <vertAlign val="superscript"/>
        <sz val="10"/>
        <color indexed="8"/>
        <rFont val="Times New Roman CE"/>
        <family val="1"/>
        <charset val="238"/>
      </rPr>
      <t>2</t>
    </r>
  </si>
  <si>
    <t>m</t>
  </si>
  <si>
    <t>kg</t>
  </si>
  <si>
    <t>kos</t>
  </si>
  <si>
    <t xml:space="preserve">POPIS MATERIALA IN DEL S PREDRAČUNOM </t>
  </si>
  <si>
    <t>HIŠNI PRIKLJUČKI - STROJNA DELA  (N)</t>
  </si>
  <si>
    <t>Z. ŠT.</t>
  </si>
  <si>
    <t>VRSTA DELA</t>
  </si>
  <si>
    <t>KOS</t>
  </si>
  <si>
    <r>
      <t>CENA/ENOTO</t>
    </r>
    <r>
      <rPr>
        <b/>
        <sz val="12"/>
        <color indexed="8"/>
        <rFont val="Times New Roman CE"/>
        <family val="1"/>
        <charset val="238"/>
      </rPr>
      <t xml:space="preserve"> SIT/ENOTO</t>
    </r>
  </si>
  <si>
    <t>CENA SIT</t>
  </si>
  <si>
    <r>
      <t xml:space="preserve">Cev iz PE - SDR 11
</t>
    </r>
    <r>
      <rPr>
        <sz val="10"/>
        <rFont val="Times New Roman CE"/>
        <family val="1"/>
        <charset val="238"/>
      </rPr>
      <t xml:space="preserve">Cev iz PE, po DIN8074 in ISO/DIS 4437, SDR 11 (serija 5) skupaj z dodatkom  za razrez.
</t>
    </r>
  </si>
  <si>
    <t xml:space="preserve">PE 32x3,0    </t>
  </si>
  <si>
    <t xml:space="preserve">PE 63x5,8    </t>
  </si>
  <si>
    <r>
      <t xml:space="preserve">Cevi iz jekla:
</t>
    </r>
    <r>
      <rPr>
        <sz val="10"/>
        <rFont val="Times New Roman CE"/>
        <family val="1"/>
        <charset val="238"/>
      </rPr>
      <t>Jeklena  brezšivna  srednjetežka črna cev po JUS C.B5.225, material Č.1212, skupaj z loki, varilnim, tesnilnim in pritrdilnim materialom in dodatkom za razrez.</t>
    </r>
  </si>
  <si>
    <t>DN 25 (33,7x3,25)</t>
  </si>
  <si>
    <t>DN 50 (60,3x3,65)</t>
  </si>
  <si>
    <r>
      <t xml:space="preserve">Uvodnice:
</t>
    </r>
    <r>
      <rPr>
        <sz val="10"/>
        <rFont val="Times New Roman CE"/>
        <family val="1"/>
        <charset val="238"/>
      </rPr>
      <t>Sklop  sestavljen  iz prehodnega kosa PE/jeklo,      jeklene      brezšivne srednjetežke   črne   cevi   po   JUS C.B5.225,  material  Č.1212,  zaščitne</t>
    </r>
  </si>
  <si>
    <t>cevi in krogelne pipe s termičnim varovalom (ali posebej prigrajenim zapornim elementom s termičnim varovalom) in s čepom. Pipa oziroma zaporni element morata biti skladna z VP 301.</t>
  </si>
  <si>
    <t>V ceni  sklopa  je zajeta vgradnja skupaj z  vrtanjem  zidu in vzpostavitvijo  v prvotno stanje.</t>
  </si>
  <si>
    <t>DN 25    (izvedba A)</t>
  </si>
  <si>
    <t>DN 25    (izvedba C)</t>
  </si>
  <si>
    <t>DN 50    (izvedba A)</t>
  </si>
  <si>
    <t>DN 50    (izvedba C)</t>
  </si>
  <si>
    <r>
      <t xml:space="preserve">Uvodnica - D2:
</t>
    </r>
    <r>
      <rPr>
        <sz val="10"/>
        <rFont val="Times New Roman CE"/>
        <family val="1"/>
        <charset val="238"/>
      </rPr>
      <t>Sklop  sestavljen  iz prehodnega kosa PE/jeklo,      jeklene      brezšivne srednjetežke   črne   cevi   po   JUS C.B5.225,  material  Č.1212, zaščitne cevi, krogelne pipe s čepom in iz  omarice za požarno pipo,  izdelane iz</t>
    </r>
  </si>
  <si>
    <t>nerjaveče pločevine po delavniški risbi proizvajalca, prirejene za pritrditev na zid dimenzije 250x300x200 mm  z napisom: GLAVNA PLINSKA POŽARNA PIPA. V ceni  sklopa  je zajeta vgradnja.</t>
  </si>
  <si>
    <t>DN 25    (izvedba D)</t>
  </si>
  <si>
    <r>
      <t>Lok 45</t>
    </r>
    <r>
      <rPr>
        <b/>
        <vertAlign val="superscript"/>
        <sz val="10"/>
        <rFont val="Times New Roman CE"/>
        <family val="1"/>
        <charset val="238"/>
      </rPr>
      <t xml:space="preserve">0
</t>
    </r>
    <r>
      <rPr>
        <sz val="10"/>
        <rFont val="Times New Roman CE"/>
        <family val="1"/>
        <charset val="238"/>
      </rPr>
      <t>Lok iz trdega PE, 45</t>
    </r>
    <r>
      <rPr>
        <vertAlign val="superscript"/>
        <sz val="10"/>
        <rFont val="Times New Roman CE"/>
        <family val="1"/>
        <charset val="238"/>
      </rPr>
      <t>0</t>
    </r>
    <r>
      <rPr>
        <sz val="10"/>
        <rFont val="Times New Roman CE"/>
        <family val="1"/>
        <charset val="238"/>
      </rPr>
      <t>.</t>
    </r>
  </si>
  <si>
    <t>PE 32</t>
  </si>
  <si>
    <t>PE 63</t>
  </si>
  <si>
    <r>
      <t>Lok  90</t>
    </r>
    <r>
      <rPr>
        <b/>
        <vertAlign val="superscript"/>
        <sz val="10"/>
        <rFont val="Times New Roman CE"/>
        <family val="1"/>
        <charset val="238"/>
      </rPr>
      <t xml:space="preserve">0
</t>
    </r>
    <r>
      <rPr>
        <sz val="10"/>
        <rFont val="Times New Roman CE"/>
        <family val="1"/>
        <charset val="238"/>
      </rPr>
      <t>Lok iz trdega PE, 90</t>
    </r>
    <r>
      <rPr>
        <vertAlign val="superscript"/>
        <sz val="10"/>
        <rFont val="Times New Roman CE"/>
        <family val="1"/>
        <charset val="238"/>
      </rPr>
      <t>0</t>
    </r>
    <r>
      <rPr>
        <sz val="10"/>
        <rFont val="Times New Roman CE"/>
        <family val="1"/>
        <charset val="238"/>
      </rPr>
      <t>.</t>
    </r>
  </si>
  <si>
    <t xml:space="preserve"> </t>
  </si>
  <si>
    <r>
      <t xml:space="preserve">T-kos
</t>
    </r>
    <r>
      <rPr>
        <sz val="10"/>
        <rFont val="Times New Roman CE"/>
        <family val="1"/>
        <charset val="238"/>
      </rPr>
      <t>Odcepni T-kos iz trdega PE.</t>
    </r>
  </si>
  <si>
    <t xml:space="preserve">PE 32/32      </t>
  </si>
  <si>
    <t xml:space="preserve">PE 63/63      </t>
  </si>
  <si>
    <r>
      <t xml:space="preserve">Cevna kapa
</t>
    </r>
    <r>
      <rPr>
        <sz val="10"/>
        <rFont val="Times New Roman CE"/>
        <family val="1"/>
        <charset val="238"/>
      </rPr>
      <t>Cevna kapa iz trdega PE.</t>
    </r>
  </si>
  <si>
    <t xml:space="preserve">PE 32           </t>
  </si>
  <si>
    <t xml:space="preserve">PE 63           </t>
  </si>
  <si>
    <r>
      <t xml:space="preserve">Reducirni kos
</t>
    </r>
    <r>
      <rPr>
        <sz val="10"/>
        <rFont val="Times New Roman CE"/>
        <family val="1"/>
        <charset val="238"/>
      </rPr>
      <t>Reducirni kos iz trdega PE.</t>
    </r>
  </si>
  <si>
    <t xml:space="preserve">PE 63/32      </t>
  </si>
  <si>
    <r>
      <t xml:space="preserve">Prehodni kos
</t>
    </r>
    <r>
      <rPr>
        <sz val="10"/>
        <rFont val="Times New Roman CE"/>
        <family val="1"/>
        <charset val="238"/>
      </rPr>
      <t>Prehodni kos PE/jeklo.</t>
    </r>
  </si>
  <si>
    <t>PE 32/DN 25</t>
  </si>
  <si>
    <t>PE 63/DN 50</t>
  </si>
  <si>
    <r>
      <t xml:space="preserve">Jekleni  izolirni  kos
</t>
    </r>
    <r>
      <rPr>
        <sz val="10"/>
        <rFont val="Times New Roman CE"/>
        <family val="1"/>
        <charset val="238"/>
      </rPr>
      <t>Jekleni  izolirni  kos  po  DIN 3389, z navojnima priključkoma, material  Č.1212,  skupaj  s tesnilnim materialom.</t>
    </r>
  </si>
  <si>
    <t>DN 25</t>
  </si>
  <si>
    <r>
      <t xml:space="preserve">Obojka
</t>
    </r>
    <r>
      <rPr>
        <sz val="10"/>
        <rFont val="Times New Roman CE"/>
        <family val="1"/>
        <charset val="238"/>
      </rPr>
      <t>Elektrovarilna obojka  iz  trdega PE, skupaj z varjenjem.</t>
    </r>
  </si>
  <si>
    <r>
      <t xml:space="preserve">Sedlo
</t>
    </r>
    <r>
      <rPr>
        <sz val="10"/>
        <rFont val="Times New Roman CE"/>
        <family val="1"/>
        <charset val="238"/>
      </rPr>
      <t>Elektrovarilno  sedlo   z  obojko  iz trdega PE, skupaj z varjenjem.</t>
    </r>
  </si>
  <si>
    <t xml:space="preserve">PE 110/63    </t>
  </si>
  <si>
    <t xml:space="preserve">PE 160/63    </t>
  </si>
  <si>
    <t xml:space="preserve">PE 225/63    </t>
  </si>
  <si>
    <r>
      <t xml:space="preserve">Navrtalno   sedlo
</t>
    </r>
    <r>
      <rPr>
        <sz val="10"/>
        <rFont val="Times New Roman CE"/>
        <family val="1"/>
        <charset val="238"/>
      </rPr>
      <t>Elektrovarilno  navrtalno   sedlo  iz trdega PE, skupaj z varjenjem.</t>
    </r>
  </si>
  <si>
    <t xml:space="preserve">PE 110/32    </t>
  </si>
  <si>
    <t xml:space="preserve">PE 160/32    </t>
  </si>
  <si>
    <t xml:space="preserve">PE 225/32    </t>
  </si>
  <si>
    <r>
      <t xml:space="preserve">Navrtalna ogrlica
</t>
    </r>
    <r>
      <rPr>
        <sz val="10"/>
        <rFont val="Times New Roman CE"/>
        <family val="1"/>
        <charset val="238"/>
      </rPr>
      <t>Cevna navrtalna ogrlica iz trdega PE za izvedbo odcepa na  PVC plinovodu z vgradbilno garnituro.</t>
    </r>
  </si>
  <si>
    <t xml:space="preserve">PVC 50 / PE 32    </t>
  </si>
  <si>
    <t xml:space="preserve">PVC 100 / PE 32    </t>
  </si>
  <si>
    <t xml:space="preserve">PVC 100 / PE 63    </t>
  </si>
  <si>
    <r>
      <t xml:space="preserve">Ogrlica
</t>
    </r>
    <r>
      <rPr>
        <sz val="10"/>
        <rFont val="Times New Roman CE"/>
        <family val="1"/>
        <charset val="238"/>
      </rPr>
      <t>Cevna ogrlica iz trdega PE za izvedbo odcepa na  PVC plinovodu z vgradbilno garnituro.</t>
    </r>
  </si>
  <si>
    <r>
      <t xml:space="preserve">Krogelna pipa PE - vgradna
</t>
    </r>
    <r>
      <rPr>
        <sz val="10"/>
        <rFont val="Times New Roman CE"/>
        <family val="1"/>
        <charset val="238"/>
      </rPr>
      <t>Krogelna pipa iz trdega  PE tlačne stopnje NP 4, z vgradbilno   garnituro  in  prilagoditvijo dolžine   vgradbilne   garniture   na terenu, skupaj z varjenjem.</t>
    </r>
  </si>
  <si>
    <t xml:space="preserve">DN 50          </t>
  </si>
  <si>
    <r>
      <t xml:space="preserve">Omarica - D:
</t>
    </r>
    <r>
      <rPr>
        <sz val="10"/>
        <rFont val="Times New Roman CE"/>
        <family val="1"/>
        <charset val="238"/>
      </rPr>
      <t>Omarica za požarno pipo,  izdelana iz nerjaveče pločevine po delavniški risbi proizvajalca, prirejena za pritrditev na zid s pocinkano zaščitno cevjo in z napisom: GLAVNA PLINSKA POŽARNA PIPA.</t>
    </r>
  </si>
  <si>
    <t xml:space="preserve">250x300x200 mm  </t>
  </si>
  <si>
    <t xml:space="preserve">350x400x250 mm  </t>
  </si>
  <si>
    <r>
      <t xml:space="preserve">Omarica - E:
</t>
    </r>
    <r>
      <rPr>
        <sz val="10"/>
        <rFont val="Times New Roman CE"/>
        <family val="1"/>
        <charset val="238"/>
      </rPr>
      <t>Omarica za požarno pipo,  izdelana iz nerjaveče pločevine po delavniški risbi proizvajalca, prirejena za pritrditev na zid  in z napisom: 
GLAVNA PLINSKA POŽARNA PIPA.</t>
    </r>
  </si>
  <si>
    <r>
      <t xml:space="preserve">Krogelna     pipa - jeklo:
</t>
    </r>
    <r>
      <rPr>
        <sz val="10"/>
        <rFont val="Times New Roman CE"/>
        <family val="1"/>
        <charset val="238"/>
      </rPr>
      <t>Krogelna     pipa     z     navojnima priključkoma,  tlačne  stopnje NP 4, standardne  dolžine,   atestirana  za zemeljski    plin,    z    ročko   za posluževanje,  skupaj z izolirnim kosom in tesnilnim materialom.</t>
    </r>
  </si>
  <si>
    <t xml:space="preserve">DN 25          </t>
  </si>
  <si>
    <r>
      <t xml:space="preserve">Izpihovalna  cev v omarici
</t>
    </r>
    <r>
      <rPr>
        <sz val="10"/>
        <rFont val="Times New Roman CE"/>
        <family val="1"/>
        <charset val="238"/>
      </rPr>
      <t>Izpihovalna  cev, izdelana iz jeklene cevi 21,3x2,65  zaprto z navojnim čepom DN 15, skupaj z varilnim, tesnilnim in vijačnim materialom.</t>
    </r>
  </si>
  <si>
    <t xml:space="preserve">(izdelano po priloženi skici).
</t>
  </si>
  <si>
    <r>
      <t xml:space="preserve">Cestna  kapa:
</t>
    </r>
    <r>
      <rPr>
        <sz val="10"/>
        <rFont val="Times New Roman CE"/>
        <family val="1"/>
        <charset val="238"/>
      </rPr>
      <t>Litoželezna   zaščitna  cestna  kapa, material  SL  18,  z  napisom plin na pokrovu, zaščitena z bitumnom.</t>
    </r>
  </si>
  <si>
    <t xml:space="preserve">DN 190        </t>
  </si>
  <si>
    <r>
      <t xml:space="preserve">Prirobnica:
</t>
    </r>
    <r>
      <rPr>
        <sz val="10"/>
        <rFont val="Times New Roman CE"/>
        <family val="1"/>
        <charset val="238"/>
      </rPr>
      <t>Jeklena prirobnica z  grlom, izdelana po  JUS  M.B6.163,  NP  16,  material Č.0361,  skupaj z varilnim, tesnilnim in vijačnim materialom.</t>
    </r>
  </si>
  <si>
    <t xml:space="preserve">50/60,3        </t>
  </si>
  <si>
    <t xml:space="preserve">80/88,9        </t>
  </si>
  <si>
    <t xml:space="preserve">100/114,3     </t>
  </si>
  <si>
    <r>
      <t xml:space="preserve">Slepa prirobnica:
</t>
    </r>
    <r>
      <rPr>
        <sz val="10"/>
        <rFont val="Times New Roman CE"/>
        <family val="1"/>
        <charset val="238"/>
      </rPr>
      <t>Jeklena slepa prirobnica, izdelana po JUS M.B6.191, NP 16, material Č.0361, oblika  B,   skupaj  s  tesnilnim  in vijačnim materialom.</t>
    </r>
  </si>
  <si>
    <t xml:space="preserve">B 50             </t>
  </si>
  <si>
    <t xml:space="preserve">B 80             </t>
  </si>
  <si>
    <t xml:space="preserve">B 100           </t>
  </si>
  <si>
    <r>
      <t xml:space="preserve">Podpore:
</t>
    </r>
    <r>
      <rPr>
        <sz val="10"/>
        <rFont val="Times New Roman CE"/>
        <family val="1"/>
        <charset val="238"/>
      </rPr>
      <t>Cevne podpore,  izdelane iz jeklenih profilov in  cevnih  objemk, skupaj z montažo   v  zid   ali  varjenjem  na nosilno konstrukcijo in  opleskane po predhodnem  čiščenju  in  pleskanju s temeljno barvo.</t>
    </r>
  </si>
  <si>
    <r>
      <t xml:space="preserve">Preboj:
</t>
    </r>
    <r>
      <rPr>
        <sz val="10"/>
        <rFont val="Times New Roman CE"/>
        <family val="1"/>
        <charset val="238"/>
      </rPr>
      <t>Zaščitna cev pri  preboju  skozi zid, zaščitena pred korozijo in zatesnjena s   trajno   elastičnim   materialom, izdelana po priloženi skici.</t>
    </r>
  </si>
  <si>
    <t>DN 40</t>
  </si>
  <si>
    <t>DN 65</t>
  </si>
  <si>
    <r>
      <t xml:space="preserve">Zaščitna cev:
</t>
    </r>
    <r>
      <rPr>
        <sz val="10"/>
        <rFont val="Times New Roman CE"/>
        <family val="1"/>
        <charset val="238"/>
      </rPr>
      <t>Zaščitna cev  pri  omarici  za glavno plinsko požarno  pipo, zaščitena pred korozijo  in   zatesnjena   s  trajno elastičnim  materialom,  izdelana  po priloženi skici.</t>
    </r>
  </si>
  <si>
    <r>
      <t xml:space="preserve">Zaščita vidnih cevi:
</t>
    </r>
    <r>
      <rPr>
        <sz val="10"/>
        <rFont val="Times New Roman CE"/>
        <family val="1"/>
        <charset val="238"/>
      </rPr>
      <t>Zaščita  vidnih cevi s  pleskanjem po predhodnem  čiščenju  in  pleskanju s temeljno barvo.</t>
    </r>
  </si>
  <si>
    <r>
      <t xml:space="preserve">Izolacija podometnih cevi:
</t>
    </r>
    <r>
      <rPr>
        <sz val="10"/>
        <rFont val="Times New Roman CE"/>
        <family val="1"/>
        <charset val="238"/>
      </rPr>
      <t>Izolacija     podometnih    cevi    z izolacijskim in  zaščitnim  trakom po predhodnem   čiščenju  do  kovinskega sijaja in premazu s prajmerjem.</t>
    </r>
  </si>
  <si>
    <r>
      <t xml:space="preserve">Pozicijska tablica:
</t>
    </r>
    <r>
      <rPr>
        <sz val="10"/>
        <rFont val="Times New Roman CE"/>
        <family val="1"/>
        <charset val="238"/>
      </rPr>
      <t>Pozicijska tablica za  oznako armatur hišnega  priključka,  skupaj  s  pritrdilnim materialom in izmero.</t>
    </r>
  </si>
  <si>
    <r>
      <t xml:space="preserve">Tlačni  preizkus
</t>
    </r>
    <r>
      <rPr>
        <sz val="10"/>
        <rFont val="Times New Roman CE"/>
        <family val="1"/>
        <charset val="238"/>
      </rPr>
      <t>Tlačni  preizkus  hišnih  priključkov izvedenih  po  navodilih iz projekta, izdaja atesta.</t>
    </r>
  </si>
  <si>
    <r>
      <t xml:space="preserve">Pomožna  gradbena  dela:
</t>
    </r>
    <r>
      <rPr>
        <sz val="10"/>
        <rFont val="Times New Roman CE"/>
        <family val="1"/>
        <charset val="238"/>
      </rPr>
      <t>Pomožna  gradbena  dela, zarisovanje, vrtanje zidov,  beljenje zidov, vzpostavitev v prvotno stanje.</t>
    </r>
  </si>
  <si>
    <t>ocena</t>
  </si>
  <si>
    <r>
      <t xml:space="preserve">Nepredvidena  dela:
</t>
    </r>
    <r>
      <rPr>
        <sz val="10"/>
        <rFont val="Times New Roman CE"/>
        <family val="1"/>
        <charset val="238"/>
      </rPr>
      <t>Nepredvidena dela, stroški nadzora, splošni, manipulativni, transportni in zavarovalni stroški.</t>
    </r>
  </si>
  <si>
    <t>SKUPAJ</t>
  </si>
  <si>
    <t xml:space="preserve">                       SIT</t>
  </si>
  <si>
    <t>Investitor:</t>
  </si>
  <si>
    <t>I.</t>
  </si>
  <si>
    <t>II.</t>
  </si>
  <si>
    <t>Objekt:</t>
  </si>
  <si>
    <t>Opombe:</t>
  </si>
  <si>
    <t>Cene na enoto, vrednosti in zneseki so v EUR brez DDV!</t>
  </si>
  <si>
    <t>ZEMELJSKA DELA</t>
  </si>
  <si>
    <t>ZUNANJA UREDITEV</t>
  </si>
  <si>
    <t>IV.</t>
  </si>
  <si>
    <t>V.</t>
  </si>
  <si>
    <t>VI.</t>
  </si>
  <si>
    <t>VII.</t>
  </si>
  <si>
    <t>III.</t>
  </si>
  <si>
    <t>m3</t>
  </si>
  <si>
    <t>m2</t>
  </si>
  <si>
    <t>Pri izvedbi del je potrebno striktno upoštevati vse zahteve v zvezi z varstvom pri delu, tako zaposlenih kot mimoidočih. Vsi dostopi morajo biti ustrezno zavarovani in označeni ter nemoteči za uporabnike sosednjih objektov oz. zemljišč. Izvajalec del si mora ogledati delovišče na licu mesta. Stroški ureditve grdbišča so zajeti v cenah z enoto mere po opisanih postavkah in jih nikakor ne bo mogoče dodatno zaračunavati (gradbiščna deponija, kontejneri, sanitarna kabina, opozorilne table...).</t>
  </si>
  <si>
    <t>kpl</t>
  </si>
  <si>
    <t>Odvoz odvečnega materiala na deponijo</t>
  </si>
  <si>
    <t>Strojni odriv rodovitne prsti</t>
  </si>
  <si>
    <t>Razgrnitev rodovitne prsti</t>
  </si>
  <si>
    <t>Razgrnitev rodovitne prsti s transportom, v debelini do 20 cm. Vključena dobava in vgradnja vsega potrebnega materiala.</t>
  </si>
  <si>
    <t>Fino planiranje rodovitne prsti s sejanjem trave. Zatravitev na pripravljenih površinah z dobavo semen, sejanjem valjanjem in zalivanjem.</t>
  </si>
  <si>
    <t>Fino planiranje rodovitne prsti s sejanjem trave</t>
  </si>
  <si>
    <t>Projekt izvedenih del (PID)</t>
  </si>
  <si>
    <t>Navodilo za vzdrževanje in obratovanje</t>
  </si>
  <si>
    <t>GEODETSKA IN PRIPRAVLJALNA DELA</t>
  </si>
  <si>
    <t>Zasip z izbranim izkopanim materialom od izkopa</t>
  </si>
  <si>
    <t>Geodetska dela</t>
  </si>
  <si>
    <t>Ureditev gradbišča</t>
  </si>
  <si>
    <t>Ureditev gradbišča skladno z Uredbo o varnosti in zdravju na začasnih in premičnih gradbiščih in  Zakonom o varnosti in zdravju pri delu:</t>
  </si>
  <si>
    <t>Obvezna zavarovanja delovišč</t>
  </si>
  <si>
    <t>Ustrezne označitve in ograditve z vidika potekajočega prometa. Postavitev vseh potrebnih prometnih označb za ureditev prometa v času izvajanja del, s pridobitvijo vseh potrebnih soglasij za izvedbo ustreznih zapor (delne, začasne). V ceno je potrebno vključiti tudi izdelavo vseh potrebnih elaboratov za zaporo cest.</t>
  </si>
  <si>
    <t>Postavitev gradbene table skladno s Pravilnikom o gradbiščih</t>
  </si>
  <si>
    <t>Postavitev kemičnega WC-ja na gradbišču za izvajalce del</t>
  </si>
  <si>
    <t>Postavitev gradbiščnih kontejnerjev</t>
  </si>
  <si>
    <t>Dobava in namestitev osnovno potrebnih ureditev glede na zahteve Uredbe o varnosti in zdravju na začasnih in premičnih gradbiščih. Dela morajo potekati varno in skladno tudi z Zakonom o varnosti in zdravju pri delu.</t>
  </si>
  <si>
    <t>Zagotovitev vode in električne energije na gradbišču</t>
  </si>
  <si>
    <t xml:space="preserve">Omarica prve pomoči </t>
  </si>
  <si>
    <t xml:space="preserve">Gasilniki na prah </t>
  </si>
  <si>
    <t>Dobava in vgraditev betona C15/25</t>
  </si>
  <si>
    <t>FEKALNA KANALIZACIJA</t>
  </si>
  <si>
    <t>METEORNA KANALIZACIJA</t>
  </si>
  <si>
    <t>VOZIŠČNA KONSTRUKCIJA</t>
  </si>
  <si>
    <t>Geomehanski nadzor</t>
  </si>
  <si>
    <t>Dobava in vgraditev betona C15/25 za sidranje cevi, poraba ca. 0,1 m3 na sidrišče.</t>
  </si>
  <si>
    <t>m1</t>
  </si>
  <si>
    <t xml:space="preserve">Čiščenje in izpiranje kanalizacije, pregled s fotorobotom, videoposnetek </t>
  </si>
  <si>
    <t>Dobava in vgradnja tamponskega drobljenca frakcije 0/32, vključno z razstiranjem ter uvaljanjem do Ev = 80 MPa. Debelina tamponskega nasutja v vgrajenem stanju je ca. 40 cm.</t>
  </si>
  <si>
    <t>Dobava in vgradnja betona C 12/15 v dveh slojih (10+10 cm), ki se ju loči s PVC folijo, z vzdrževanjem do končne ureditve, ter kasnejšim rušenjem in odvozom na deponijo. Izdelati le po naročilu nadzornika.</t>
  </si>
  <si>
    <t>Izvedba meritev nosilnosti temeljnih tal - tamponskega nasipa.</t>
  </si>
  <si>
    <t>Obnova asfaltnega vozišča enake kakovosti kot je obstoječe. Priprava podlage s planiranjem in utrjevanjem do točnosti +-1cm.</t>
  </si>
  <si>
    <t>AC 22 base B50/70, A3 v debelini 5 cm</t>
  </si>
  <si>
    <t>Obrizg asfalta z bitumensko emulzijo</t>
  </si>
  <si>
    <t>Rezanje in rušenje asfalta, odvoz in deponiranje, skladno z zakonodajo, ki ureja ravnanje z gradbenimi odpadki. Obračun glede na količino, ki izhaja iz evidenčnih listov.</t>
  </si>
  <si>
    <t>Začasna odstranitev, začasno deponiranje ter ponovna zasaditev dreves in grmičkov.</t>
  </si>
  <si>
    <t>Vsa izkopna dela in transporti izkopanih materialov se obračunajo po prostornini zemljine v raščenem stanju. Vsa nasipna dela se obračunajo po prostornini zemljine v zbitem stanju. Morebitne začasne deponije zemeljskega materiala in potrebne transporte v zvezi s tem je potrebno upoštevati v enotnih cenah.
Pri vseh zemeljskih delih je obvezen stalni geomehanski nadzor!</t>
  </si>
  <si>
    <t xml:space="preserve">Širok odriv rodovitne prsti na deponijo na gradbišču na razdaljo do 30 m za kasnejšo uporabo. Debelina rodovitne prsti je ca. 20 cm. </t>
  </si>
  <si>
    <t>Širok izkop z odmetom na stran v globini in širini, ki jo predvideva načrt. Pri izkopu se upošteva naklon, ki zagotavlja stabilnost glede na vrsto zemljine in dejanske razmere na terenu. Gradbeno jamo se razpira in varuje z opažem ali zagatnicami. Dno jarka za polaganje cevi je potrebno izravnati in odstraniti kamenje, večja zrna gramoza in druge predmete, ki bi lahko poškodovali cevi. Vsa dela za vzdrževanje jarka do položitve cevi, vključno z razpiranjem, je potrebno vkalkulirati v ceno izkopa.
Izkop izvajati strojno ali ročno. Stroške zaradi prečnega ali podolžnega nagiba terena je potrebno vkalkulirati v ceno izkopa. Obračun po m3 v raščenem stanju. Deponijo zagotovi izvajalec</t>
  </si>
  <si>
    <t>Izkop v III. ktg.</t>
  </si>
  <si>
    <t>Ročni odkop vodov GJI</t>
  </si>
  <si>
    <t>Ročni odkop vodov GJI z odmetom izkopanega materiala na rob izkopa. Pri odkopu je potrebno paziti da ne bi prišlo do poškodb vodov GJI. Obvezna je prisotnost upravljavca komunalnega voda.</t>
  </si>
  <si>
    <t>Dobava in nasipanje drobljenca granulacije 0/4 mm</t>
  </si>
  <si>
    <t>Dobava in polaganje opozorilnega traku</t>
  </si>
  <si>
    <t xml:space="preserve">Dobava in polaganje opozorilnega traku "POZOR KANALIZACIJA". </t>
  </si>
  <si>
    <t>Ročni zasip vodov GJI</t>
  </si>
  <si>
    <t>Ročni zasip jarkov z drobljencem 0/4 na mestih križanj z obstoječimi vodi GJI. 
Pri zasipanju je potrebno paziti, da ne pride do poškodb vodov GJI. Pred pričetkom zasipa mora upravljavec pregledati pravilnost izvedbe z vpisom v gradbeni dnevnik. Količina je ocenjena.</t>
  </si>
  <si>
    <t>Demontaža kanalizacijskih pokrovov in rušenje obstoječih jaškov. Odvoz in deponiranje, skladno z zakonodajo, ki ureja ravnanje z gradbenimi odpadki. Obračun glede na količino, ki izhaja iz evidenčnih listov.</t>
  </si>
  <si>
    <t>Dobava in vgradnja dvignjenih robnikov iz cementnega betona 15/25/100 cm na betonsko podlago C12/15. Vključno s fugiranjem s fino cementno malto.</t>
  </si>
  <si>
    <t>Utrdtev planuma temeljnih tal.</t>
  </si>
  <si>
    <t>Rezanje in rušenje robnikov iz cementnega betona z nakladanjem na prevozno sredstvo, odvoz in deponiranje, skladno z zakonodajo, ki ureja ravnanje z gradbenimi odpadki. Obračun glede na količino, ki izhaja iz evidenčnih listov.</t>
  </si>
  <si>
    <t>Zakoličba obstoječih podzemnih komunalnih vodov v območju gradbenega posega s strani upravljavca.</t>
  </si>
  <si>
    <t>Posnetek vrha cevi in kote terena nad njo.</t>
  </si>
  <si>
    <t>Ostala geodetska dela in storitve, ki jih narekujejo tehnični pogoji gradnje (npr. pomoč monterjem pri izvedbi  ipd.). Nepredvidena geodetska tehnična dela.</t>
  </si>
  <si>
    <t>Posnetek ostale tangirane infrastrukture.</t>
  </si>
  <si>
    <t>Čiščenje in izpiranje kanalizacije, pregled s fotorobotom, videoposnetek.</t>
  </si>
  <si>
    <t>Komplet dobava in nasipanje drobljenca granulacije 0/4 mm za posteljico debeline 10 cm in obsip cevi 30 cm nad temenom.
Obsip je potrebno izdelati na celotnem odseku.
Količina je ocenjena.</t>
  </si>
  <si>
    <t>Preizkus vodotesnosti omrežja.</t>
  </si>
  <si>
    <t>Izdelava vodotesne kanalizacije iz gladkih PVC cevi DN 160mm; SN8. Komplet vsa dela, spojni in tesnilni kosi, fazonski kosi, materiali ter navezave na jašek. Vključno z navezavami na požiralnike in peskolove.</t>
  </si>
  <si>
    <t>Izdelava gradbenih profilov z zavarovanjem.</t>
  </si>
  <si>
    <t>Čiščenje in izpiranje cevi kanalizacije, ki se izlivajo v obstoječo greznico ter pregled s fotorobotom. V kolikor se ugotovi da je kakšen vod še v funkciji se o tem obvesti projektanta.</t>
  </si>
  <si>
    <t>Odstranitev obsotječih kumunalnih vodov. Odvoz in deponiranje, skladno z zakonodajo, ki ureja ravnanje z gradbenimi odpadki. Obračun glede na količino, ki izhaja iz evidenčnih listov.</t>
  </si>
  <si>
    <t>Izdelava jaška iz polietilena krožnega prereza 800mm, komplet z AB temeljem C16/20, AB vencem C25/30, globine do 1,6 m.</t>
  </si>
  <si>
    <t>AC 11 surf B50/70, A3 v debelini 4 cm</t>
  </si>
  <si>
    <t>Demontaža dežne konkavne rešetke v vozišču in rušenje obstoječega jaška. Odvoz in deponiranje, skladno z zakonodajo, ki ureja ravnanje z gradbenimi odpadki. Obračun glede na količino, ki izhaja iz evidenčnih listov.</t>
  </si>
  <si>
    <t>Izdelava jaška</t>
  </si>
  <si>
    <t>Dobava in vgraditev pokrova</t>
  </si>
  <si>
    <t>Izdelava vodotesne kanalizacije</t>
  </si>
  <si>
    <t xml:space="preserve">Baloniranje </t>
  </si>
  <si>
    <t>Izdelava cestnega požiralnika</t>
  </si>
  <si>
    <t>Dobava in vgraditev rešetke</t>
  </si>
  <si>
    <t>Dobava in vgradnja robnikov</t>
  </si>
  <si>
    <t>Dobava in vgradnja tamponskega drobljenca</t>
  </si>
  <si>
    <t xml:space="preserve">Dobava in vgradnja betona </t>
  </si>
  <si>
    <t>Obnova asfaltnega vozišča</t>
  </si>
  <si>
    <t>Širok izkop</t>
  </si>
  <si>
    <t>Začasna odstranitev</t>
  </si>
  <si>
    <t>Rezanje in rušenje asfalta</t>
  </si>
  <si>
    <t>Rezanje in rušenje robnikov</t>
  </si>
  <si>
    <t>Praznjenje greznice</t>
  </si>
  <si>
    <t>Demontaža dežne konkavne rešetke</t>
  </si>
  <si>
    <t>Odstranitev obsotječih kumunalnih vodov</t>
  </si>
  <si>
    <t>Demontaža kanalizacijskih pokrovov in rušenje obstoječih jaškov</t>
  </si>
  <si>
    <t>Čiščenje in izpiranje cevi kanalizacije</t>
  </si>
  <si>
    <t>Črpanje odpadne vode in blata</t>
  </si>
  <si>
    <t>Zakoličba trase in jaškov z niveliranjem.</t>
  </si>
  <si>
    <t>Rušenje AB greznice</t>
  </si>
  <si>
    <t>Izkop v IV. ktg.</t>
  </si>
  <si>
    <t>Nakladanje in odvoz odvečnega materiala na odpadno deponijo, vključno s plačilom vseh potrebnih pristojbin. V kolikor je material ustrezen se ga lahko uporabi za zasip na območju odstranjene greznice.</t>
  </si>
  <si>
    <t>Izdelava vodotesne kanalizacije iz PVC cevi DN 250mm; SN8. Komplet vsa dela, spojni in tesnilni kosi, fazonski kosi, materiali ter navezave na jaške.</t>
  </si>
  <si>
    <t>Baloniranje dotokov v greznico za čas prevezave.</t>
  </si>
  <si>
    <t>Črpanje odpadne vode in blata v času prevezav vkjučno z odvozom in deponiranjem greznične gošče na čistilno napravo. Skladno z zakonodajo in evidenčnimi listi. Količina je ocenjena in je odvisna od potrebnega časa za prevezavo. Obračun glede na količino, ki izhaja iz evidenčnih listov.</t>
  </si>
  <si>
    <t>Dobava in vgradnja ločilnega geotekstila 300 gr/m2.</t>
  </si>
  <si>
    <t>Dobava in vgradnja ločilnega geotekstila</t>
  </si>
  <si>
    <t>Dobava in vgradnja proda 16/32 za zasip na območju odstranjene greznice, vključno z razstiranjem.</t>
  </si>
  <si>
    <t>Dobava in vgradnja proda 16/32</t>
  </si>
  <si>
    <t>Nepredvidena dela</t>
  </si>
  <si>
    <t>%</t>
  </si>
  <si>
    <t>Nepredvidena dela, predvidoma 5% od celotne vrednosti gradbenih del.</t>
  </si>
  <si>
    <t>NEPREDVIDENA DELA</t>
  </si>
  <si>
    <t>Novelacija geodetskega načrta vojašnice.</t>
  </si>
  <si>
    <t>Praznjenje greznice z odvozom in deponiranjem greznične gošče na čistilno napravo. Skladno z zakonodajo, ki ureja ravnanje s komunalnimi odpatki. Obračun glede na količino, ki izhaja iz evidenčnih listov.</t>
  </si>
  <si>
    <t>Dobava in vgraditev vodotesenga pokrova iz duktilne litine krožnega prereza 600 mm, z nosilnostjo D 400 KN in napisom KANALIZACIJA.</t>
  </si>
  <si>
    <t>Dobava in vgraditev vodotesnega pokrova iz duktilne litine krožnega prereza 600 mm, z nosilnostjo B 125 KN in napisom KANALIZACIJA.</t>
  </si>
  <si>
    <t>Dobava in vgraditev ravne rešetke iz duktilne litine velikosti 40x40 cm z nosilnostjo D 400 KN.</t>
  </si>
  <si>
    <t>Ročno planiranje in valjanje z zbijanjem dna jarka s točnostjo +/- 3cm do Evd = 40 N/mm2</t>
  </si>
  <si>
    <t>Izdelava cestnega požiralnika iz armiranega poliestra, krožnega prereza 500 mm, komplet z AB temeljem C16/20 in AB vencem C25/30, globine do 1,6 m. Vključno s košaro za nečistoče.</t>
  </si>
  <si>
    <t>Ročno planiranje in valjanje z zbijanjem</t>
  </si>
  <si>
    <t>Novelacija geodetskega načrta vojašnice. Geodetski načrt vojašnice je potrebno korigirati z izvedenim stanjem. Obstoječi geodetski načrt posreduje naročnik.</t>
  </si>
  <si>
    <t>Rušenje AB greznice z demontažo kanalizacijskih pokrovov, ventilov in ostalega vgrajenega materiala. Vključno z nakladanjem na prevozno sredstvo, odvozom in deponiranjem, skladno z zakonodajo, ki ureja ravnanje z gradbenimi odpadki. Obračun glede na količino, ki izhaja iz evidenčnih listov.</t>
  </si>
  <si>
    <t>Zasip z izbranim izkopanim materialom od izkopa, vključno z uvaljanjem do  naravne zbitosti. Zasip z nabijanjem v plasteh po 20 cm.</t>
  </si>
  <si>
    <t>Dobava in vgradnja zemljine III. Kategorije</t>
  </si>
  <si>
    <t>Dobava in vgradnja zemljine III. kategorije za zasip na območju odstranjene greznice, vključno z razstiranjem ter uvaljanjem do naravne zbitosti. 
Opomba: V kolikor je odvečni material od izkopa primeren se ga lahko uporabi za zasip. Vgraditev se izvede po potrditvi nadzornika.</t>
  </si>
  <si>
    <t>Izdelava tlaka iz pranih plošč</t>
  </si>
  <si>
    <t>Izdelava tlaka iz pranih plošč dimenzije 50x50x4 cm, položenih na pesek 4/8 debeline 5 cm, zastičene s finim kremenčevim peskom. Vključena dobava vsega potrebnega materiala.</t>
  </si>
  <si>
    <t>Odstranitev pranih plošč</t>
  </si>
  <si>
    <t>Odstranitev pranih plošč, vključno z odvozom na ustrezno deponijo skladno z zakonodajo, ki ureja ravnanje z gradbenimi odpadki.</t>
  </si>
  <si>
    <t>Republika Slovenija - Ministrstvo za obrambo</t>
  </si>
  <si>
    <t>Vojkova cesta 55</t>
  </si>
  <si>
    <t>1000 Ljubljana</t>
  </si>
  <si>
    <t>Lokacija:</t>
  </si>
  <si>
    <t>Ponudnik:</t>
  </si>
  <si>
    <t>Št. ponudbe:</t>
  </si>
  <si>
    <t xml:space="preserve">POPIS DEL - </t>
  </si>
  <si>
    <t>SKUPNA REKAPITULACIJA</t>
  </si>
  <si>
    <t>1.</t>
  </si>
  <si>
    <t>2.</t>
  </si>
  <si>
    <t>PROJEKTNA DOKUMENTACIJA</t>
  </si>
  <si>
    <t>3.</t>
  </si>
  <si>
    <t>Skupaj brez DDV:</t>
  </si>
  <si>
    <t>€</t>
  </si>
  <si>
    <t>DDV (22%):</t>
  </si>
  <si>
    <t>Skupaj z DDV:</t>
  </si>
  <si>
    <t>OPOMBA PRI ODDAJI PONUDBE:</t>
  </si>
  <si>
    <t>*</t>
  </si>
  <si>
    <t>Vse postavke morajo biti ovrednotene z dejansko ceno;</t>
  </si>
  <si>
    <t>Vrednosti cen in zmnožek vpisati samo k zahtevanim količinam;</t>
  </si>
  <si>
    <t xml:space="preserve">V popisu morajo biti v vseh cenah za enoto mere vkalkulirana popolnoma vsa pripravljalna, </t>
  </si>
  <si>
    <t xml:space="preserve">pomožna in zaključna dela, ki pripadajo k posamezni postavki in so potrebna za nemoteno </t>
  </si>
  <si>
    <t xml:space="preserve">izvajanje del! Ponudnik mora v posameznih cenah za enoto mere upoštevati vse potrebne </t>
  </si>
  <si>
    <t>vertikalne in horizontalne transporte ter upoštevati velikost in konfiguracijo gradbene parcele.</t>
  </si>
  <si>
    <t xml:space="preserve">Posamezni materiali, ki so v popisu navedeni z imenom ali tipom  - navedba je zgolj </t>
  </si>
  <si>
    <t>informativne narave in se lahko ponudi material oz. oprema, ki je enakovredna (68. člen ZJN-3).</t>
  </si>
  <si>
    <t>Dopisovanje drugih podatkov in sprememb vsebine popisa in količin ni dovoljeno;</t>
  </si>
  <si>
    <t>V popisih navedeni podatki o opremi in napravah veljajo le kot primer za ustrezno ali enakovredno</t>
  </si>
  <si>
    <t>opremo oz. naprave.</t>
  </si>
  <si>
    <t xml:space="preserve">Ponudnik s svojim podpisom pri oddaji ponudbe potrjuje seznanjenost s projektom in lokacijo objekta, </t>
  </si>
  <si>
    <t xml:space="preserve">z vsemi tehničnimi zahtevami ter dostopi do objekta za izvedbo del.  </t>
  </si>
  <si>
    <t>Ponudnik mora izpolniti vsa zahtevana polja</t>
  </si>
  <si>
    <t xml:space="preserve">V kolikor ponudnik ponudi drugo enakovredno opremo kot je navedena v popisu, mora </t>
  </si>
  <si>
    <t>priložiti dokazila za to opremo, ki opredeljujejo enako kvaliteto</t>
  </si>
  <si>
    <t>V ENOTAH CENE MORAJO BITI ZAJETI TUDI VSI NASLEDNJI STROŠKI:</t>
  </si>
  <si>
    <t>Manjša nepredvidena spremljevalna dela, ki se pojavijo v času montaže:</t>
  </si>
  <si>
    <t>Ureditev gradbišča ter pospravljanje in čiščenje med izvajanjem del in po zaključku del na gradbišču.</t>
  </si>
  <si>
    <t xml:space="preserve">Iznos in odvoz odpadnega materiala na komunalno deponijo s plačilom vseh pristojbin, tudi začasne </t>
  </si>
  <si>
    <t>gradbiščne deponije razen pri pozicijah, kjer je posebej navedeno.</t>
  </si>
  <si>
    <t xml:space="preserve">Ves potrošni, pritrdilni, vezni in montažni material ter podkonstrukcije, razen pri pozicijah, </t>
  </si>
  <si>
    <t>kjer je posebej navedeno.</t>
  </si>
  <si>
    <t>Zavarovanje gradbišča za celoten čas gradnje.</t>
  </si>
  <si>
    <t>Vsi stroški predpisanih ukrepov varstva pri delu in varstva pred požarom, ki jih mora izvajalec</t>
  </si>
  <si>
    <t>obvezno upoštevati;</t>
  </si>
  <si>
    <t xml:space="preserve">Dobava materiala, ustrezno zaščitenega proti poškodbam, z vsemi transportnimi in </t>
  </si>
  <si>
    <t xml:space="preserve">manipulativnimi stroški, stroški zavarovanj, skladiščenja med transportom ali pred montažo. </t>
  </si>
  <si>
    <t xml:space="preserve">Pred montažo se vsak kos posebej pregleda in ugotovi ustreznost glede na zahteve. </t>
  </si>
  <si>
    <t>Zagon in kontrola posameznega sistema v celoti ter izdelava zapisnika o funkcionalnosti sistema.</t>
  </si>
  <si>
    <t xml:space="preserve">Izdelava funkcionalnih shem posameznih sistemov v okvirju, nameščena na steno v strojnici, </t>
  </si>
  <si>
    <t>skupaj z navodili za uporabo posameznega sistema.</t>
  </si>
  <si>
    <t xml:space="preserve">Priprava podrobnih navodil za obratovanje in vzdrževanje elementov in sistemov v objektu. </t>
  </si>
  <si>
    <t>Uvajanje upravljavca, poučevanje, šolanja ter pomoč v prvem letu obratovanja.</t>
  </si>
  <si>
    <t>IZVEDBA DEL:</t>
  </si>
  <si>
    <t xml:space="preserve">V enotni ceni je potrebno upoštevati vsa potrebna čiščenja med posameznimi fazami gradnje, </t>
  </si>
  <si>
    <t>zaščite, varovanja, pomožna in spremljevalna dela.</t>
  </si>
  <si>
    <t>V enotni ceni je potrebno upoštevati izredni transport, vključno z vsemi zavarovanji.</t>
  </si>
  <si>
    <t>Za vsa nepredvidena dela mora izvajalec pridobiti soglasje naročnika, ter pred izvedbo</t>
  </si>
  <si>
    <t>del pripraviti analizo cen;</t>
  </si>
  <si>
    <t xml:space="preserve">V ceni vseh demontažnih del morajo biti upoštevani vsi stroški nakladanja, odvoza in predelave gradbenih </t>
  </si>
  <si>
    <t xml:space="preserve">odpadkov skladno z veljavno zakonodajo na področju ravnanja z gradbenimi odpadki vključno z vsemi </t>
  </si>
  <si>
    <t>dajatvami za predelavo in odlaganje.</t>
  </si>
  <si>
    <t>Upoštevati je potrebno določila o dovoljenih vrednostih hrupa.</t>
  </si>
  <si>
    <t>Odpadni in izkopani material se deponira na deponije, katere morajo imeti upravna dovoljenja</t>
  </si>
  <si>
    <t xml:space="preserve"> za deponiranje posameznih vrst materiala. </t>
  </si>
  <si>
    <t>Ponudnik izbere lokacije posameznih deponij v skladu s tem popisom in v cenah za E.M.</t>
  </si>
  <si>
    <t xml:space="preserve">upošteva vse stroške deponiranja in transporta. </t>
  </si>
  <si>
    <t xml:space="preserve">Pred dokončanjem del mora izvajalec predati naročniku "Poročilo o nastalih odpadkih in o </t>
  </si>
  <si>
    <t xml:space="preserve">ravnanju z njimi", za vse gradbene odpadke mora izvajalec v roku enega tedna po odvozu </t>
  </si>
  <si>
    <t xml:space="preserve">gradbenih odpadkov predati potrjene evidenčne liste pošiljke odpadkov z dokazilom, da so evidentirani </t>
  </si>
  <si>
    <t>v aplikaciji ARSO - IS ODPADKI.</t>
  </si>
  <si>
    <t>Izvajalec mora pri izvedbi del upoštevati, da bo objekt v času montaže obratoval.</t>
  </si>
  <si>
    <t>Čiščenje gradbišča po končanih delih.</t>
  </si>
  <si>
    <t>DELA JE POTREBNO IZVAJATI V SKLADU Z:</t>
  </si>
  <si>
    <t>Veljavnimi tehničnimi predpisi in normativi v soglasju z obveznimi standardi;</t>
  </si>
  <si>
    <t>Varstvom pri delu, varovanjem zdravja in življenja ljudi, varstvom pred požarom;</t>
  </si>
  <si>
    <t>Varstvom pred naravnimi in drugimi nesrečami;</t>
  </si>
  <si>
    <t>Zakonom o graditvi objektov in projektno dokumentacijo,</t>
  </si>
  <si>
    <t>temeljnimi okoljskimi zahtevami za gradnjo ter nakup, vgradnjo oz. montažo naprav in proizvodov;</t>
  </si>
  <si>
    <t>Uredbo o zelenem javnem naročanju (Uradni list RS, št. 51/2017, z dne 19. 9. 2017);</t>
  </si>
  <si>
    <t xml:space="preserve">SPLOŠNA DOLOČILA ZA PRIPRAVLJALNA DELA:
</t>
  </si>
  <si>
    <t xml:space="preserve">Pred začetkom del je potreben pregled projekta z investitorjem, </t>
  </si>
  <si>
    <t>Dela morajo zajemati tudi odvoz materialov na končno deponijo, vključno s plačilom potrebnih taks.</t>
  </si>
  <si>
    <t>Izbrati stalne deponije v neposredni bližini gradbišča, oz. najbližje deponije.</t>
  </si>
  <si>
    <t>V enotni ceni morajo biti zajeta vsa potrebna dela, transporti, prenosi, takse…</t>
  </si>
  <si>
    <t>SPLOŠNA DOLOČILA ZA DEMONTAŽNA DELA:</t>
  </si>
  <si>
    <t xml:space="preserve">Pri izvajanju demontažnih del je potrebno dosledno pomožni material ter vse prenose </t>
  </si>
  <si>
    <t xml:space="preserve">in prevoze na stalno deponijo. </t>
  </si>
  <si>
    <t>Demontaža nevarnih gradbenih odpadkov in odstranitev nevarne opreme je potrebno izvajati z ustreznimi</t>
  </si>
  <si>
    <t xml:space="preserve">zaščitnimi sredstvi in predpisanimi ukrepi. </t>
  </si>
  <si>
    <t xml:space="preserve">V ceni postavk je potrebno zajeti tudi ločevanje, nakladanje in odvoz odpadkov na stalno deponijo </t>
  </si>
  <si>
    <t>in predelovanja odpadkov in pridobivanjem evidenčnih listov in poročil o deponiranju gradbenih odpadkov.</t>
  </si>
  <si>
    <t>Upoštevati je potrebno vse določbe veljavne zakonodaje.</t>
  </si>
  <si>
    <t>Vsa demontažna dela z se izvajajo v objektu, ki bo za čas izvedbe del obratoval.</t>
  </si>
  <si>
    <t>DOKUMENTACIJA :</t>
  </si>
  <si>
    <t>Vsaka naprava mora biti opremljena z navodili za obratovanje v slovenskem jeziku.</t>
  </si>
  <si>
    <t xml:space="preserve">Priprava dokumentacije skladno z »Zakonom o gradbenih proizvodih«, ki jo izvajalec pred </t>
  </si>
  <si>
    <t>montažo preda investitorju (atesti, izjave o skladnosti, CE certifikati, tehnična soglasja…)</t>
  </si>
  <si>
    <t xml:space="preserve">Vgrajeni material mora ustrezati veljavnim normativom in predpisanim standardom, ter ustrezati </t>
  </si>
  <si>
    <t xml:space="preserve">kvaliteti določeni z veljavno zakonodajo ter projektom. Ponudnik to dokaže s predložitvijo ustreznih izjav </t>
  </si>
  <si>
    <t xml:space="preserve">o ustreznosti, garancijskih listov in CE certifikatov pred vgrajevanjem. </t>
  </si>
  <si>
    <t>Pridobitev teh listin mora biti vkalkulirana v cenah po enoti.</t>
  </si>
  <si>
    <t xml:space="preserve">Pred pričetkom del mora izvajalec dodatno natančno pregledati obstoječe stanje, </t>
  </si>
  <si>
    <t>pregledati načrte ter morebitne ugotovljene pripombe posredovati investitorju.</t>
  </si>
  <si>
    <t>Uvajanje upravljavca, poučevanja, šolanja ter pomoč v prvem letu obratovanja.</t>
  </si>
  <si>
    <t xml:space="preserve">gradnbenih odpadkov predati potrjene evidenčne liste pošiljke odpadkov z dokazilom, da so evidentirani </t>
  </si>
  <si>
    <t>ZAKLJUČEK IN OBRAČUN:</t>
  </si>
  <si>
    <t>Obračun se vrši po dejansko izvedenih količinah;</t>
  </si>
  <si>
    <t>Po zaključku del dostaviti vso tehnično dokumentacijo (meritve, ateste, soglasja, izjave, itd.)</t>
  </si>
  <si>
    <t>za izvedena dela in vgrajeno opremo, knjigo obračunskih izmer in ostalo</t>
  </si>
  <si>
    <t>Dokumentacija za servisiranje in vzdrževanje naprav ter garancijski listi;</t>
  </si>
  <si>
    <t>Izdelava potrebne merilne dokumentacije, razen kjer je to posebej navedeno;</t>
  </si>
  <si>
    <t xml:space="preserve">Izdelava: projekt obratovanja in vzdrževanja (NOV) </t>
  </si>
  <si>
    <t>za vsa izvedena dela po tem razpisu ter navodil za obratovanje in vzdrževanje.</t>
  </si>
  <si>
    <t>vojašnica Janka Premrla Vojka, Beblerjeva 28, 5271 Vipava</t>
  </si>
  <si>
    <t>/</t>
  </si>
  <si>
    <t>UREDITEV KANALIZACIJE V VOJAŠNICI JANKA PREMRLA VOJKA V VIPAVI</t>
  </si>
  <si>
    <t>4.</t>
  </si>
  <si>
    <t>5.</t>
  </si>
  <si>
    <t>6.</t>
  </si>
  <si>
    <t>7.</t>
  </si>
  <si>
    <t>8.</t>
  </si>
  <si>
    <t>POPIS DEL</t>
  </si>
  <si>
    <t>VIII</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</si>
</sst>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
    <numFmt numFmtId="166" formatCode="_-* #,##0.00&quot; SIT&quot;_-;\-* #,##0.00&quot; SIT&quot;_-;_-* \-??&quot; SIT&quot;_-;_-@_-"/>
    <numFmt numFmtId="167" formatCode="#,##0.00\ _S_I_T"/>
    <numFmt numFmtId="168" formatCode="#,##0.00\ "/>
    <numFmt numFmtId="169" formatCode="#,##0.00\ [$€-1]"/>
  </numFmts>
  <fonts count="62">
    <font>
      <sz val="10"/>
      <name val="Arial CE"/>
      <family val="2"/>
      <charset val="238"/>
    </font>
    <font>
      <sz val="10"/>
      <name val="Times New Roman"/>
      <family val="1"/>
      <charset val="238"/>
    </font>
    <font>
      <sz val="10"/>
      <name val="Times New Roman CE"/>
      <family val="1"/>
      <charset val="238"/>
    </font>
    <font>
      <sz val="10"/>
      <color indexed="8"/>
      <name val="Times New Roman CE"/>
      <family val="1"/>
      <charset val="238"/>
    </font>
    <font>
      <i/>
      <sz val="10"/>
      <color indexed="8"/>
      <name val="Times New Roman CE"/>
      <family val="1"/>
      <charset val="238"/>
    </font>
    <font>
      <b/>
      <sz val="10"/>
      <name val="Times New Roman CE"/>
      <family val="1"/>
      <charset val="238"/>
    </font>
    <font>
      <vertAlign val="superscript"/>
      <sz val="10"/>
      <color indexed="8"/>
      <name val="Times New Roman CE"/>
      <family val="1"/>
      <charset val="238"/>
    </font>
    <font>
      <sz val="14"/>
      <color indexed="8"/>
      <name val="Times New Roman CE"/>
      <family val="1"/>
      <charset val="238"/>
    </font>
    <font>
      <b/>
      <sz val="12"/>
      <color indexed="16"/>
      <name val="Times New Roman CE"/>
      <family val="1"/>
      <charset val="238"/>
    </font>
    <font>
      <b/>
      <sz val="14"/>
      <color indexed="8"/>
      <name val="Times New Roman CE"/>
      <family val="1"/>
      <charset val="238"/>
    </font>
    <font>
      <b/>
      <sz val="10"/>
      <color indexed="16"/>
      <name val="Times New Roman CE"/>
      <family val="1"/>
      <charset val="238"/>
    </font>
    <font>
      <b/>
      <sz val="14"/>
      <color indexed="16"/>
      <name val="Times New Roman CE"/>
      <family val="1"/>
      <charset val="238"/>
    </font>
    <font>
      <b/>
      <sz val="11"/>
      <color indexed="8"/>
      <name val="Times New Roman CE"/>
      <family val="1"/>
      <charset val="238"/>
    </font>
    <font>
      <b/>
      <sz val="12"/>
      <color indexed="8"/>
      <name val="Times New Roman CE"/>
      <family val="1"/>
      <charset val="238"/>
    </font>
    <font>
      <b/>
      <sz val="12"/>
      <name val="Times New Roman CE"/>
      <family val="1"/>
      <charset val="238"/>
    </font>
    <font>
      <b/>
      <u/>
      <sz val="10"/>
      <name val="Times New Roman CE"/>
      <family val="1"/>
      <charset val="238"/>
    </font>
    <font>
      <i/>
      <sz val="10"/>
      <name val="Times New Roman CE"/>
      <family val="1"/>
      <charset val="238"/>
    </font>
    <font>
      <b/>
      <vertAlign val="superscript"/>
      <sz val="10"/>
      <name val="Times New Roman CE"/>
      <family val="1"/>
      <charset val="238"/>
    </font>
    <font>
      <vertAlign val="superscript"/>
      <sz val="10"/>
      <name val="Times New Roman CE"/>
      <family val="1"/>
      <charset val="238"/>
    </font>
    <font>
      <sz val="10"/>
      <color indexed="10"/>
      <name val="Times New Roman CE"/>
      <family val="1"/>
      <charset val="238"/>
    </font>
    <font>
      <b/>
      <sz val="10"/>
      <color indexed="8"/>
      <name val="Times New Roman CE"/>
      <family val="1"/>
      <charset val="238"/>
    </font>
    <font>
      <i/>
      <sz val="10"/>
      <name val="Arial"/>
      <family val="2"/>
    </font>
    <font>
      <b/>
      <sz val="10"/>
      <name val="Arial"/>
      <family val="2"/>
    </font>
    <font>
      <b/>
      <sz val="14"/>
      <name val="Arial"/>
      <family val="2"/>
    </font>
    <font>
      <sz val="10"/>
      <name val="Arial"/>
      <family val="2"/>
    </font>
    <font>
      <sz val="9"/>
      <name val="Arial"/>
      <family val="2"/>
    </font>
    <font>
      <b/>
      <i/>
      <sz val="9"/>
      <name val="Arial"/>
      <family val="2"/>
    </font>
    <font>
      <b/>
      <sz val="9"/>
      <name val="Arial"/>
      <family val="2"/>
    </font>
    <font>
      <i/>
      <sz val="9"/>
      <name val="Arial"/>
      <family val="2"/>
    </font>
    <font>
      <b/>
      <i/>
      <sz val="10"/>
      <name val="Arial"/>
      <family val="2"/>
    </font>
    <font>
      <sz val="10"/>
      <name val="Arial CE"/>
      <family val="2"/>
      <charset val="238"/>
    </font>
    <font>
      <sz val="10"/>
      <name val="Arial"/>
      <family val="2"/>
      <charset val="238"/>
    </font>
    <font>
      <b/>
      <sz val="12"/>
      <name val="Arial"/>
      <family val="2"/>
      <charset val="238"/>
    </font>
    <font>
      <b/>
      <i/>
      <sz val="10"/>
      <name val="Arial"/>
      <family val="2"/>
      <charset val="238"/>
    </font>
    <font>
      <b/>
      <sz val="9"/>
      <name val="Arial"/>
      <family val="2"/>
      <charset val="238"/>
    </font>
    <font>
      <sz val="9"/>
      <name val="Arial"/>
      <family val="2"/>
      <charset val="238"/>
    </font>
    <font>
      <b/>
      <sz val="10"/>
      <name val="Arial"/>
      <family val="2"/>
      <charset val="238"/>
    </font>
    <font>
      <b/>
      <sz val="10"/>
      <color indexed="48"/>
      <name val="Arial"/>
      <family val="2"/>
      <charset val="238"/>
    </font>
    <font>
      <sz val="9"/>
      <name val="Arial CE"/>
      <family val="2"/>
      <charset val="238"/>
    </font>
    <font>
      <b/>
      <i/>
      <sz val="9"/>
      <name val="Arial CE"/>
      <family val="2"/>
      <charset val="238"/>
    </font>
    <font>
      <sz val="9"/>
      <color indexed="9"/>
      <name val="Arial"/>
      <family val="2"/>
    </font>
    <font>
      <sz val="9"/>
      <color rgb="FF00B050"/>
      <name val="Arial"/>
      <family val="2"/>
    </font>
    <font>
      <sz val="10"/>
      <color rgb="FF00B050"/>
      <name val="Arial"/>
      <family val="2"/>
    </font>
    <font>
      <b/>
      <i/>
      <sz val="9"/>
      <color rgb="FF00B050"/>
      <name val="Arial"/>
      <family val="2"/>
    </font>
    <font>
      <b/>
      <sz val="9"/>
      <color rgb="FF00B050"/>
      <name val="Arial"/>
      <family val="2"/>
    </font>
    <font>
      <i/>
      <sz val="10"/>
      <color rgb="FF00B050"/>
      <name val="Arial"/>
      <family val="2"/>
    </font>
    <font>
      <b/>
      <i/>
      <sz val="9"/>
      <color rgb="FFC00000"/>
      <name val="Arial"/>
      <family val="2"/>
    </font>
    <font>
      <sz val="9"/>
      <color theme="0"/>
      <name val="Arial"/>
      <family val="2"/>
    </font>
    <font>
      <sz val="9"/>
      <name val="Leseni"/>
      <charset val="238"/>
    </font>
    <font>
      <b/>
      <sz val="9"/>
      <name val="Arial CE"/>
      <charset val="238"/>
    </font>
    <font>
      <i/>
      <sz val="9"/>
      <name val="Arial"/>
      <family val="2"/>
      <charset val="238"/>
    </font>
    <font>
      <b/>
      <i/>
      <sz val="9"/>
      <name val="Arial"/>
      <family val="2"/>
      <charset val="238"/>
    </font>
    <font>
      <sz val="10"/>
      <name val="Arial CE"/>
      <charset val="238"/>
    </font>
    <font>
      <sz val="12"/>
      <name val="Arial CE"/>
      <charset val="238"/>
    </font>
    <font>
      <b/>
      <sz val="14"/>
      <name val="Arial CE"/>
      <charset val="238"/>
    </font>
    <font>
      <b/>
      <sz val="16"/>
      <name val="Arial CE"/>
      <charset val="238"/>
    </font>
    <font>
      <b/>
      <sz val="18"/>
      <name val="Arial CE"/>
      <charset val="238"/>
    </font>
    <font>
      <sz val="12"/>
      <name val="Arial"/>
      <family val="2"/>
      <charset val="238"/>
    </font>
    <font>
      <sz val="9"/>
      <color indexed="56"/>
      <name val="Arial"/>
      <family val="2"/>
      <charset val="238"/>
    </font>
    <font>
      <sz val="9"/>
      <color indexed="8"/>
      <name val="Arial"/>
      <family val="2"/>
      <charset val="238"/>
    </font>
    <font>
      <b/>
      <u/>
      <sz val="9"/>
      <name val="Arial"/>
      <family val="2"/>
      <charset val="238"/>
    </font>
    <font>
      <b/>
      <u/>
      <sz val="11"/>
      <color indexed="8"/>
      <name val="Calibri"/>
      <family val="2"/>
      <charset val="238"/>
    </font>
  </fonts>
  <fills count="4">
    <fill>
      <patternFill patternType="none"/>
    </fill>
    <fill>
      <patternFill patternType="gray125"/>
    </fill>
    <fill>
      <patternFill patternType="solid">
        <fgColor theme="3" tint="0.59996337778862885"/>
        <bgColor indexed="64"/>
      </patternFill>
    </fill>
    <fill>
      <patternFill patternType="solid">
        <fgColor theme="0" tint="-0.14999847407452621"/>
        <bgColor indexed="64"/>
      </patternFill>
    </fill>
  </fills>
  <borders count="25">
    <border>
      <left/>
      <right/>
      <top/>
      <bottom/>
      <diagonal/>
    </border>
    <border>
      <left/>
      <right/>
      <top/>
      <bottom style="double">
        <color indexed="8"/>
      </bottom>
      <diagonal/>
    </border>
    <border>
      <left/>
      <right/>
      <top style="double">
        <color indexed="8"/>
      </top>
      <bottom style="double">
        <color indexed="8"/>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medium">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s>
  <cellStyleXfs count="5">
    <xf numFmtId="0" fontId="0" fillId="0" borderId="0"/>
    <xf numFmtId="0" fontId="1" fillId="0" borderId="0"/>
    <xf numFmtId="0" fontId="1" fillId="0" borderId="0"/>
    <xf numFmtId="166" fontId="30" fillId="0" borderId="0" applyFill="0" applyBorder="0" applyAlignment="0" applyProtection="0"/>
    <xf numFmtId="0" fontId="30" fillId="0" borderId="0"/>
  </cellStyleXfs>
  <cellXfs count="461">
    <xf numFmtId="0" fontId="0" fillId="0" borderId="0" xfId="0"/>
    <xf numFmtId="0" fontId="2" fillId="0" borderId="0" xfId="0" applyFont="1" applyFill="1" applyAlignment="1" applyProtection="1">
      <alignment horizontal="right"/>
      <protection locked="0"/>
    </xf>
    <xf numFmtId="0" fontId="2" fillId="0" borderId="0" xfId="0" applyFont="1" applyAlignment="1">
      <alignment horizontal="center"/>
    </xf>
    <xf numFmtId="0" fontId="2" fillId="0" borderId="0" xfId="0" applyFont="1" applyAlignment="1">
      <alignment horizontal="left"/>
    </xf>
    <xf numFmtId="0" fontId="2" fillId="0" borderId="0" xfId="0" applyFont="1" applyProtection="1">
      <protection locked="0"/>
    </xf>
    <xf numFmtId="0" fontId="2" fillId="0" borderId="0" xfId="0" applyFont="1"/>
    <xf numFmtId="4" fontId="2" fillId="0" borderId="0" xfId="0" applyNumberFormat="1" applyFont="1" applyProtection="1">
      <protection locked="0"/>
    </xf>
    <xf numFmtId="4" fontId="2" fillId="0" borderId="0" xfId="0" applyNumberFormat="1" applyFont="1"/>
    <xf numFmtId="0" fontId="7" fillId="0" borderId="0" xfId="0" applyFont="1" applyAlignment="1">
      <alignment horizontal="center"/>
    </xf>
    <xf numFmtId="0" fontId="8" fillId="0" borderId="0" xfId="0" applyFont="1" applyAlignment="1">
      <alignment horizontal="left"/>
    </xf>
    <xf numFmtId="0" fontId="9" fillId="0" borderId="0" xfId="0" applyFont="1" applyAlignment="1" applyProtection="1"/>
    <xf numFmtId="0" fontId="9" fillId="0" borderId="0" xfId="0" applyFont="1" applyAlignment="1"/>
    <xf numFmtId="0" fontId="10" fillId="0" borderId="0" xfId="0" applyFont="1" applyAlignment="1">
      <alignment horizontal="center"/>
    </xf>
    <xf numFmtId="4" fontId="9" fillId="0" borderId="0" xfId="0" applyNumberFormat="1" applyFont="1" applyAlignment="1" applyProtection="1"/>
    <xf numFmtId="4" fontId="9" fillId="0" borderId="0" xfId="0" applyNumberFormat="1" applyFont="1" applyAlignment="1"/>
    <xf numFmtId="0" fontId="9" fillId="0" borderId="0" xfId="0" applyFont="1" applyAlignment="1">
      <alignment horizontal="center"/>
    </xf>
    <xf numFmtId="0" fontId="11" fillId="0" borderId="0" xfId="0" applyFont="1" applyAlignment="1">
      <alignment horizontal="left"/>
    </xf>
    <xf numFmtId="0" fontId="3" fillId="0" borderId="0" xfId="0" applyFont="1" applyAlignment="1">
      <alignment horizontal="center"/>
    </xf>
    <xf numFmtId="0" fontId="3" fillId="0" borderId="0" xfId="0" applyFont="1" applyAlignment="1">
      <alignment horizontal="left"/>
    </xf>
    <xf numFmtId="0" fontId="3" fillId="0" borderId="0" xfId="0" applyFont="1" applyProtection="1"/>
    <xf numFmtId="0" fontId="3" fillId="0" borderId="0" xfId="0" applyFont="1"/>
    <xf numFmtId="4" fontId="3" fillId="0" borderId="0" xfId="0" applyNumberFormat="1" applyFont="1" applyProtection="1"/>
    <xf numFmtId="4" fontId="3" fillId="0" borderId="0" xfId="0" applyNumberFormat="1" applyFont="1"/>
    <xf numFmtId="0" fontId="12" fillId="0" borderId="1" xfId="0" applyFont="1" applyBorder="1" applyAlignment="1">
      <alignment horizontal="center" wrapText="1"/>
    </xf>
    <xf numFmtId="0" fontId="13" fillId="0" borderId="1" xfId="0" applyFont="1" applyBorder="1" applyAlignment="1">
      <alignment horizontal="left" vertical="top" wrapText="1"/>
    </xf>
    <xf numFmtId="0" fontId="14" fillId="0" borderId="1" xfId="0" applyFont="1" applyBorder="1" applyAlignment="1">
      <alignment horizontal="center" wrapText="1"/>
    </xf>
    <xf numFmtId="4" fontId="12" fillId="0" borderId="1" xfId="0" applyNumberFormat="1" applyFont="1" applyBorder="1" applyAlignment="1" applyProtection="1">
      <alignment horizontal="center" wrapText="1"/>
    </xf>
    <xf numFmtId="4" fontId="13" fillId="0" borderId="1" xfId="0" applyNumberFormat="1" applyFont="1" applyBorder="1" applyAlignment="1">
      <alignment horizontal="center" wrapText="1"/>
    </xf>
    <xf numFmtId="165" fontId="3" fillId="0" borderId="0" xfId="0" applyNumberFormat="1" applyFont="1" applyBorder="1" applyAlignment="1">
      <alignment horizontal="center"/>
    </xf>
    <xf numFmtId="0" fontId="13" fillId="0" borderId="0" xfId="0" applyFont="1" applyBorder="1" applyAlignment="1">
      <alignment horizontal="left"/>
    </xf>
    <xf numFmtId="0" fontId="13" fillId="0" borderId="0" xfId="0" applyFont="1" applyBorder="1" applyProtection="1">
      <protection locked="0"/>
    </xf>
    <xf numFmtId="0" fontId="13" fillId="0" borderId="0" xfId="0" applyFont="1" applyBorder="1"/>
    <xf numFmtId="165" fontId="3" fillId="0" borderId="0" xfId="0" applyNumberFormat="1" applyFont="1"/>
    <xf numFmtId="4" fontId="13" fillId="0" borderId="0" xfId="0" applyNumberFormat="1" applyFont="1" applyBorder="1" applyAlignment="1" applyProtection="1">
      <alignment horizontal="center"/>
      <protection locked="0"/>
    </xf>
    <xf numFmtId="4" fontId="13" fillId="0" borderId="0" xfId="0" applyNumberFormat="1" applyFont="1" applyBorder="1" applyAlignment="1">
      <alignment horizontal="center"/>
    </xf>
    <xf numFmtId="0" fontId="3" fillId="0" borderId="0" xfId="0" applyFont="1" applyAlignment="1">
      <alignment horizontal="center" vertical="top"/>
    </xf>
    <xf numFmtId="0" fontId="15" fillId="0" borderId="0" xfId="2" applyFont="1" applyAlignment="1">
      <alignment horizontal="left" vertical="top" wrapText="1"/>
    </xf>
    <xf numFmtId="0" fontId="3" fillId="0" borderId="0" xfId="0" applyFont="1" applyProtection="1">
      <protection locked="0"/>
    </xf>
    <xf numFmtId="4" fontId="3" fillId="0" borderId="0" xfId="0" applyNumberFormat="1" applyFont="1" applyProtection="1">
      <protection locked="0"/>
    </xf>
    <xf numFmtId="0" fontId="4" fillId="0" borderId="0" xfId="0" applyFont="1" applyAlignment="1">
      <alignment horizontal="left"/>
    </xf>
    <xf numFmtId="0" fontId="3" fillId="0" borderId="0" xfId="0" applyFont="1" applyAlignment="1" applyProtection="1">
      <alignment horizontal="right"/>
      <protection locked="0"/>
    </xf>
    <xf numFmtId="165" fontId="2" fillId="0" borderId="0" xfId="0" applyNumberFormat="1" applyFont="1"/>
    <xf numFmtId="4" fontId="3" fillId="0" borderId="0" xfId="3" applyNumberFormat="1" applyFont="1" applyFill="1" applyBorder="1" applyAlignment="1" applyProtection="1">
      <alignment horizontal="right"/>
      <protection locked="0"/>
    </xf>
    <xf numFmtId="4" fontId="3" fillId="0" borderId="0" xfId="0" applyNumberFormat="1" applyFont="1" applyAlignment="1">
      <alignment horizontal="right"/>
    </xf>
    <xf numFmtId="0" fontId="2" fillId="0" borderId="0" xfId="2" applyFont="1" applyAlignment="1">
      <alignment horizontal="left" vertical="top" wrapText="1"/>
    </xf>
    <xf numFmtId="0" fontId="16" fillId="0" borderId="0" xfId="0" applyFont="1" applyAlignment="1">
      <alignment horizontal="left"/>
    </xf>
    <xf numFmtId="4" fontId="2" fillId="0" borderId="0" xfId="0" applyNumberFormat="1" applyFont="1" applyAlignment="1">
      <alignment horizontal="right"/>
    </xf>
    <xf numFmtId="165" fontId="5" fillId="0" borderId="0" xfId="0" applyNumberFormat="1" applyFont="1"/>
    <xf numFmtId="0" fontId="15" fillId="0" borderId="0" xfId="0" applyFont="1" applyAlignment="1">
      <alignment horizontal="left" vertical="top" wrapText="1"/>
    </xf>
    <xf numFmtId="165" fontId="3" fillId="0" borderId="0" xfId="0" applyNumberFormat="1" applyFont="1" applyAlignment="1">
      <alignment horizontal="right"/>
    </xf>
    <xf numFmtId="4" fontId="3" fillId="0" borderId="0" xfId="0" applyNumberFormat="1" applyFont="1" applyAlignment="1" applyProtection="1">
      <alignment horizontal="right"/>
      <protection locked="0"/>
    </xf>
    <xf numFmtId="0" fontId="2" fillId="0" borderId="0" xfId="1" applyFont="1" applyAlignment="1" applyProtection="1">
      <alignment horizontal="right"/>
      <protection locked="0"/>
    </xf>
    <xf numFmtId="0" fontId="2" fillId="0" borderId="0" xfId="1" applyFont="1"/>
    <xf numFmtId="4" fontId="2" fillId="0" borderId="0" xfId="1" applyNumberFormat="1" applyFont="1"/>
    <xf numFmtId="0" fontId="2" fillId="0" borderId="0" xfId="0" applyFont="1" applyAlignment="1" applyProtection="1">
      <alignment horizontal="right"/>
      <protection locked="0"/>
    </xf>
    <xf numFmtId="0" fontId="19" fillId="0" borderId="0" xfId="0" applyFont="1" applyAlignment="1" applyProtection="1">
      <alignment horizontal="right"/>
      <protection locked="0"/>
    </xf>
    <xf numFmtId="0" fontId="19" fillId="0" borderId="0" xfId="0" applyFont="1"/>
    <xf numFmtId="4" fontId="19" fillId="0" borderId="0" xfId="0" applyNumberFormat="1" applyFont="1"/>
    <xf numFmtId="0" fontId="15" fillId="0" borderId="0" xfId="0" applyFont="1" applyFill="1" applyAlignment="1">
      <alignment horizontal="left" vertical="top" wrapText="1"/>
    </xf>
    <xf numFmtId="0" fontId="2" fillId="0" borderId="0" xfId="0" applyFont="1" applyFill="1"/>
    <xf numFmtId="165" fontId="2" fillId="0" borderId="0" xfId="0" applyNumberFormat="1" applyFont="1" applyFill="1"/>
    <xf numFmtId="4" fontId="2" fillId="0" borderId="0" xfId="0" applyNumberFormat="1" applyFont="1" applyFill="1" applyProtection="1">
      <protection locked="0"/>
    </xf>
    <xf numFmtId="4" fontId="2" fillId="0" borderId="0" xfId="0" applyNumberFormat="1" applyFont="1" applyFill="1"/>
    <xf numFmtId="0" fontId="2" fillId="0" borderId="0" xfId="0" applyFont="1" applyFill="1" applyAlignment="1">
      <alignment horizontal="left" vertical="top" wrapText="1"/>
    </xf>
    <xf numFmtId="0" fontId="2" fillId="0" borderId="0" xfId="0" applyFont="1" applyFill="1" applyAlignment="1">
      <alignment horizontal="left"/>
    </xf>
    <xf numFmtId="4" fontId="2" fillId="0" borderId="0" xfId="0" applyNumberFormat="1" applyFont="1" applyFill="1" applyAlignment="1" applyProtection="1">
      <alignment horizontal="right"/>
      <protection locked="0"/>
    </xf>
    <xf numFmtId="4" fontId="2" fillId="0" borderId="0" xfId="0" applyNumberFormat="1" applyFont="1" applyFill="1" applyAlignment="1">
      <alignment horizontal="right"/>
    </xf>
    <xf numFmtId="0" fontId="15" fillId="0" borderId="0" xfId="2" applyFont="1" applyAlignment="1">
      <alignment horizontal="justify" vertical="top" wrapText="1"/>
    </xf>
    <xf numFmtId="9" fontId="2" fillId="0" borderId="0" xfId="0" applyNumberFormat="1" applyFont="1"/>
    <xf numFmtId="0" fontId="2" fillId="0" borderId="0" xfId="0" applyFont="1" applyAlignment="1">
      <alignment horizontal="center" vertical="top" wrapText="1"/>
    </xf>
    <xf numFmtId="0" fontId="3" fillId="0" borderId="2" xfId="0" applyFont="1" applyBorder="1" applyAlignment="1">
      <alignment horizontal="center"/>
    </xf>
    <xf numFmtId="0" fontId="20" fillId="0" borderId="2" xfId="0" applyFont="1" applyBorder="1" applyAlignment="1">
      <alignment horizontal="left"/>
    </xf>
    <xf numFmtId="0" fontId="3" fillId="0" borderId="2" xfId="0" applyFont="1" applyBorder="1" applyProtection="1">
      <protection locked="0"/>
    </xf>
    <xf numFmtId="0" fontId="3" fillId="0" borderId="2" xfId="0" applyFont="1" applyBorder="1"/>
    <xf numFmtId="4" fontId="20" fillId="0" borderId="2" xfId="0" applyNumberFormat="1" applyFont="1" applyBorder="1" applyAlignment="1" applyProtection="1">
      <alignment horizontal="right"/>
      <protection locked="0"/>
    </xf>
    <xf numFmtId="4" fontId="20" fillId="0" borderId="2" xfId="0" applyNumberFormat="1" applyFont="1" applyBorder="1"/>
    <xf numFmtId="0" fontId="25" fillId="0" borderId="0" xfId="0" applyFont="1" applyFill="1" applyBorder="1" applyAlignment="1">
      <alignment vertical="top"/>
    </xf>
    <xf numFmtId="0" fontId="25" fillId="0" borderId="0" xfId="0" applyFont="1" applyFill="1" applyBorder="1" applyAlignment="1">
      <alignment horizontal="left" vertical="top"/>
    </xf>
    <xf numFmtId="0" fontId="24" fillId="0" borderId="0" xfId="0" applyFont="1" applyFill="1" applyBorder="1" applyAlignment="1"/>
    <xf numFmtId="0" fontId="26" fillId="0" borderId="0" xfId="0" applyFont="1" applyFill="1" applyBorder="1" applyAlignment="1">
      <alignment horizontal="center" vertical="top"/>
    </xf>
    <xf numFmtId="0" fontId="27" fillId="0" borderId="0" xfId="0" applyFont="1" applyFill="1" applyBorder="1" applyAlignment="1">
      <alignment horizontal="center" vertical="top"/>
    </xf>
    <xf numFmtId="0" fontId="26" fillId="0" borderId="0" xfId="0" applyFont="1" applyFill="1" applyBorder="1" applyAlignment="1">
      <alignment horizontal="center"/>
    </xf>
    <xf numFmtId="0" fontId="28" fillId="0" borderId="0" xfId="0" applyFont="1" applyFill="1" applyBorder="1" applyAlignment="1">
      <alignment vertical="top"/>
    </xf>
    <xf numFmtId="0" fontId="25" fillId="0" borderId="0" xfId="0" applyFont="1" applyBorder="1" applyAlignment="1">
      <alignment vertical="top"/>
    </xf>
    <xf numFmtId="0" fontId="22" fillId="0" borderId="0" xfId="0" applyFont="1" applyFill="1" applyBorder="1" applyAlignment="1">
      <alignment vertical="top"/>
    </xf>
    <xf numFmtId="0" fontId="22" fillId="0" borderId="0" xfId="0" applyNumberFormat="1" applyFont="1" applyFill="1" applyBorder="1" applyAlignment="1">
      <alignment horizontal="center" vertical="top"/>
    </xf>
    <xf numFmtId="0" fontId="24" fillId="0" borderId="0" xfId="0" applyFont="1" applyFill="1" applyBorder="1" applyAlignment="1">
      <alignment vertical="top"/>
    </xf>
    <xf numFmtId="0" fontId="23" fillId="0" borderId="0" xfId="0" applyFont="1" applyFill="1" applyBorder="1" applyAlignment="1">
      <alignment vertical="top"/>
    </xf>
    <xf numFmtId="0" fontId="24" fillId="0" borderId="0" xfId="0" applyFont="1" applyFill="1" applyBorder="1" applyAlignment="1">
      <alignment horizontal="left" vertical="top"/>
    </xf>
    <xf numFmtId="2" fontId="21" fillId="0" borderId="0" xfId="0" applyNumberFormat="1" applyFont="1" applyFill="1" applyBorder="1" applyAlignment="1">
      <alignment horizontal="center"/>
    </xf>
    <xf numFmtId="0" fontId="29" fillId="0" borderId="0" xfId="0" applyNumberFormat="1" applyFont="1" applyFill="1" applyBorder="1" applyAlignment="1">
      <alignment horizontal="center"/>
    </xf>
    <xf numFmtId="0" fontId="31" fillId="0" borderId="0" xfId="0" applyFont="1" applyAlignment="1">
      <alignment horizontal="center"/>
    </xf>
    <xf numFmtId="0" fontId="31" fillId="0" borderId="0" xfId="0" applyFont="1"/>
    <xf numFmtId="0" fontId="31" fillId="0" borderId="0" xfId="0" applyFont="1" applyAlignment="1"/>
    <xf numFmtId="0" fontId="31" fillId="0" borderId="0" xfId="0" applyFont="1" applyAlignment="1">
      <alignment horizontal="left"/>
    </xf>
    <xf numFmtId="0" fontId="29" fillId="0" borderId="4" xfId="0" applyFont="1" applyFill="1" applyBorder="1" applyAlignment="1">
      <alignment horizontal="right" vertical="top"/>
    </xf>
    <xf numFmtId="0" fontId="29" fillId="0" borderId="0" xfId="0" applyFont="1" applyFill="1" applyBorder="1" applyAlignment="1">
      <alignment vertical="top"/>
    </xf>
    <xf numFmtId="0" fontId="33" fillId="0" borderId="0" xfId="0" applyFont="1" applyFill="1" applyBorder="1" applyAlignment="1">
      <alignment vertical="top"/>
    </xf>
    <xf numFmtId="0" fontId="31" fillId="0" borderId="0" xfId="0" applyFont="1" applyFill="1" applyBorder="1" applyAlignment="1">
      <alignment vertical="top"/>
    </xf>
    <xf numFmtId="49" fontId="29" fillId="0" borderId="0" xfId="0" applyNumberFormat="1" applyFont="1" applyFill="1" applyBorder="1" applyAlignment="1">
      <alignment horizontal="left" vertical="top"/>
    </xf>
    <xf numFmtId="4" fontId="28" fillId="0" borderId="0" xfId="0" applyNumberFormat="1" applyFont="1" applyFill="1" applyBorder="1" applyAlignment="1">
      <alignment vertical="top"/>
    </xf>
    <xf numFmtId="0" fontId="35" fillId="0" borderId="0" xfId="0" applyFont="1" applyFill="1" applyBorder="1" applyAlignment="1">
      <alignment vertical="top"/>
    </xf>
    <xf numFmtId="0" fontId="34" fillId="0" borderId="0" xfId="0" applyFont="1" applyFill="1" applyBorder="1" applyAlignment="1">
      <alignment vertical="top"/>
    </xf>
    <xf numFmtId="0" fontId="34" fillId="0" borderId="0" xfId="0" applyNumberFormat="1" applyFont="1" applyFill="1" applyBorder="1" applyAlignment="1">
      <alignment horizontal="left" vertical="top" wrapText="1"/>
    </xf>
    <xf numFmtId="0" fontId="0" fillId="0" borderId="0" xfId="0" applyNumberFormat="1" applyFill="1"/>
    <xf numFmtId="0" fontId="37" fillId="0" borderId="0" xfId="0" applyNumberFormat="1" applyFont="1" applyFill="1" applyAlignment="1">
      <alignment horizontal="left"/>
    </xf>
    <xf numFmtId="0" fontId="29" fillId="0" borderId="0" xfId="0" applyFont="1" applyFill="1" applyBorder="1" applyAlignment="1">
      <alignment horizontal="right" vertical="top"/>
    </xf>
    <xf numFmtId="0" fontId="25" fillId="0" borderId="0" xfId="0" applyFont="1" applyFill="1" applyBorder="1" applyAlignment="1">
      <alignment horizontal="left" vertical="top" wrapText="1"/>
    </xf>
    <xf numFmtId="0" fontId="24" fillId="0" borderId="0" xfId="0" applyFont="1" applyFill="1" applyBorder="1" applyAlignment="1">
      <alignment horizontal="left" vertical="top" wrapText="1"/>
    </xf>
    <xf numFmtId="0" fontId="26" fillId="0" borderId="0" xfId="0" applyFont="1" applyFill="1" applyBorder="1" applyAlignment="1">
      <alignment horizontal="left" vertical="top" wrapText="1"/>
    </xf>
    <xf numFmtId="0" fontId="27" fillId="0" borderId="0" xfId="0" applyFont="1" applyFill="1" applyBorder="1" applyAlignment="1">
      <alignment horizontal="left" vertical="top" wrapText="1"/>
    </xf>
    <xf numFmtId="2" fontId="21" fillId="0" borderId="0" xfId="0" applyNumberFormat="1" applyFont="1" applyFill="1" applyBorder="1" applyAlignment="1">
      <alignment horizontal="left" vertical="top" wrapText="1"/>
    </xf>
    <xf numFmtId="3" fontId="28" fillId="0" borderId="0" xfId="0" applyNumberFormat="1" applyFont="1" applyFill="1" applyBorder="1" applyAlignment="1">
      <alignment vertical="top"/>
    </xf>
    <xf numFmtId="3" fontId="25" fillId="0" borderId="0" xfId="0" applyNumberFormat="1" applyFont="1" applyFill="1" applyBorder="1" applyAlignment="1">
      <alignment vertical="top"/>
    </xf>
    <xf numFmtId="3" fontId="28" fillId="0" borderId="0" xfId="0" applyNumberFormat="1" applyFont="1" applyFill="1" applyBorder="1" applyAlignment="1">
      <alignment horizontal="left" vertical="top" wrapText="1"/>
    </xf>
    <xf numFmtId="0" fontId="42" fillId="0" borderId="0" xfId="0" applyFont="1" applyFill="1" applyBorder="1" applyAlignment="1"/>
    <xf numFmtId="0" fontId="43" fillId="0" borderId="0" xfId="0" applyFont="1" applyFill="1" applyBorder="1" applyAlignment="1">
      <alignment horizontal="center" vertical="top"/>
    </xf>
    <xf numFmtId="0" fontId="44" fillId="0" borderId="0" xfId="0" applyFont="1" applyFill="1" applyBorder="1" applyAlignment="1">
      <alignment horizontal="center" vertical="top"/>
    </xf>
    <xf numFmtId="2" fontId="45" fillId="0" borderId="0" xfId="0" applyNumberFormat="1" applyFont="1" applyFill="1" applyBorder="1" applyAlignment="1">
      <alignment horizontal="center"/>
    </xf>
    <xf numFmtId="0" fontId="42" fillId="0" borderId="0" xfId="0" applyFont="1" applyFill="1" applyBorder="1" applyAlignment="1">
      <alignment vertical="top"/>
    </xf>
    <xf numFmtId="0" fontId="41" fillId="0" borderId="0" xfId="0" applyFont="1" applyFill="1" applyBorder="1" applyAlignment="1">
      <alignment vertical="top"/>
    </xf>
    <xf numFmtId="3" fontId="40" fillId="0" borderId="0" xfId="0" applyNumberFormat="1" applyFont="1" applyFill="1" applyBorder="1" applyAlignment="1">
      <alignment vertical="top"/>
    </xf>
    <xf numFmtId="0" fontId="29" fillId="0" borderId="12" xfId="0" applyFont="1" applyFill="1" applyBorder="1" applyAlignment="1">
      <alignment horizontal="right" vertical="top"/>
    </xf>
    <xf numFmtId="0" fontId="29" fillId="0" borderId="12" xfId="0" applyFont="1" applyFill="1" applyBorder="1" applyAlignment="1">
      <alignment vertical="top"/>
    </xf>
    <xf numFmtId="4" fontId="25" fillId="0" borderId="0" xfId="0" applyNumberFormat="1" applyFont="1" applyFill="1" applyBorder="1" applyAlignment="1">
      <alignment vertical="top"/>
    </xf>
    <xf numFmtId="1" fontId="25" fillId="0" borderId="0" xfId="0" applyNumberFormat="1" applyFont="1" applyFill="1" applyBorder="1" applyAlignment="1">
      <alignment horizontal="center" vertical="top"/>
    </xf>
    <xf numFmtId="1" fontId="26" fillId="0" borderId="0" xfId="0" applyNumberFormat="1" applyFont="1" applyFill="1" applyBorder="1" applyAlignment="1">
      <alignment horizontal="center" vertical="top"/>
    </xf>
    <xf numFmtId="0" fontId="29" fillId="0" borderId="12" xfId="0" applyFont="1" applyFill="1" applyBorder="1" applyAlignment="1">
      <alignment horizontal="right" vertical="top" wrapText="1"/>
    </xf>
    <xf numFmtId="0" fontId="48" fillId="0" borderId="0" xfId="0" applyNumberFormat="1" applyFont="1" applyFill="1" applyBorder="1" applyAlignment="1">
      <alignment horizontal="left" vertical="top" wrapText="1"/>
    </xf>
    <xf numFmtId="4" fontId="28" fillId="0" borderId="0" xfId="0" applyNumberFormat="1" applyFont="1" applyFill="1" applyBorder="1" applyAlignment="1">
      <alignment horizontal="center" vertical="top"/>
    </xf>
    <xf numFmtId="0" fontId="23" fillId="0" borderId="0" xfId="0" applyFont="1" applyFill="1" applyBorder="1" applyAlignment="1">
      <alignment horizontal="left" vertical="top"/>
    </xf>
    <xf numFmtId="0" fontId="23" fillId="0" borderId="0" xfId="0" applyFont="1" applyFill="1" applyBorder="1" applyAlignment="1">
      <alignment horizontal="right" vertical="top"/>
    </xf>
    <xf numFmtId="0" fontId="23" fillId="0" borderId="0" xfId="0" applyNumberFormat="1" applyFont="1" applyFill="1" applyBorder="1" applyAlignment="1">
      <alignment vertical="top"/>
    </xf>
    <xf numFmtId="1" fontId="23" fillId="0" borderId="0" xfId="0" applyNumberFormat="1" applyFont="1" applyFill="1" applyBorder="1" applyAlignment="1">
      <alignment horizontal="center" vertical="top"/>
    </xf>
    <xf numFmtId="0" fontId="27" fillId="0" borderId="0" xfId="0" applyFont="1" applyFill="1" applyBorder="1" applyAlignment="1">
      <alignment vertical="top"/>
    </xf>
    <xf numFmtId="0" fontId="23" fillId="0" borderId="0" xfId="0" applyFont="1" applyFill="1" applyAlignment="1">
      <alignment vertical="top"/>
    </xf>
    <xf numFmtId="0" fontId="25" fillId="0" borderId="0" xfId="0" applyNumberFormat="1" applyFont="1" applyFill="1" applyBorder="1" applyAlignment="1">
      <alignment vertical="top"/>
    </xf>
    <xf numFmtId="49" fontId="24" fillId="0" borderId="0" xfId="0" applyNumberFormat="1" applyFont="1" applyFill="1" applyBorder="1" applyAlignment="1">
      <alignment horizontal="left" vertical="top"/>
    </xf>
    <xf numFmtId="0" fontId="24" fillId="0" borderId="0" xfId="0" applyFont="1" applyFill="1" applyBorder="1" applyAlignment="1">
      <alignment horizontal="center" vertical="top"/>
    </xf>
    <xf numFmtId="0" fontId="24" fillId="0" borderId="0" xfId="0" applyNumberFormat="1" applyFont="1" applyFill="1" applyBorder="1" applyAlignment="1">
      <alignment vertical="top"/>
    </xf>
    <xf numFmtId="1" fontId="24" fillId="0" borderId="0" xfId="0" applyNumberFormat="1" applyFont="1" applyFill="1" applyBorder="1" applyAlignment="1">
      <alignment horizontal="center" vertical="top"/>
    </xf>
    <xf numFmtId="0" fontId="25" fillId="0" borderId="0" xfId="0" applyNumberFormat="1" applyFont="1" applyFill="1" applyBorder="1" applyAlignment="1">
      <alignment vertical="top" wrapText="1"/>
    </xf>
    <xf numFmtId="0" fontId="25" fillId="0" borderId="0" xfId="0" applyFont="1" applyFill="1" applyAlignment="1">
      <alignment vertical="top"/>
    </xf>
    <xf numFmtId="49" fontId="24" fillId="0" borderId="0" xfId="0" applyNumberFormat="1" applyFont="1" applyFill="1" applyBorder="1" applyAlignment="1">
      <alignment horizontal="left" vertical="top" wrapText="1"/>
    </xf>
    <xf numFmtId="0" fontId="32" fillId="0" borderId="4" xfId="0" applyNumberFormat="1" applyFont="1" applyFill="1" applyBorder="1" applyAlignment="1">
      <alignment vertical="top"/>
    </xf>
    <xf numFmtId="0" fontId="31" fillId="0" borderId="4" xfId="0" applyFont="1" applyFill="1" applyBorder="1" applyAlignment="1">
      <alignment vertical="top"/>
    </xf>
    <xf numFmtId="0" fontId="31" fillId="0" borderId="4" xfId="0" applyNumberFormat="1" applyFont="1" applyFill="1" applyBorder="1" applyAlignment="1">
      <alignment vertical="top"/>
    </xf>
    <xf numFmtId="0" fontId="31" fillId="0" borderId="0" xfId="0" applyNumberFormat="1" applyFont="1" applyFill="1" applyBorder="1" applyAlignment="1">
      <alignment vertical="top"/>
    </xf>
    <xf numFmtId="0" fontId="35" fillId="0" borderId="0" xfId="0" applyNumberFormat="1" applyFont="1" applyFill="1" applyBorder="1" applyAlignment="1">
      <alignment horizontal="left" vertical="top" wrapText="1"/>
    </xf>
    <xf numFmtId="4" fontId="47" fillId="0" borderId="0" xfId="0" applyNumberFormat="1" applyFont="1" applyFill="1" applyBorder="1" applyAlignment="1">
      <alignment vertical="top"/>
    </xf>
    <xf numFmtId="49" fontId="29" fillId="0" borderId="4" xfId="0" applyNumberFormat="1" applyFont="1" applyFill="1" applyBorder="1" applyAlignment="1">
      <alignment horizontal="left" vertical="top"/>
    </xf>
    <xf numFmtId="0" fontId="29" fillId="0" borderId="4" xfId="0" applyFont="1" applyFill="1" applyBorder="1" applyAlignment="1">
      <alignment vertical="top"/>
    </xf>
    <xf numFmtId="0" fontId="32" fillId="0" borderId="4" xfId="0" applyFont="1" applyFill="1" applyBorder="1" applyAlignment="1">
      <alignment vertical="top" wrapText="1"/>
    </xf>
    <xf numFmtId="0" fontId="32" fillId="0" borderId="0" xfId="0" applyNumberFormat="1" applyFont="1" applyFill="1" applyBorder="1" applyAlignment="1">
      <alignment vertical="top"/>
    </xf>
    <xf numFmtId="0" fontId="32" fillId="0" borderId="0" xfId="0" applyFont="1" applyFill="1" applyBorder="1" applyAlignment="1">
      <alignment vertical="top" wrapText="1"/>
    </xf>
    <xf numFmtId="0" fontId="25" fillId="0" borderId="0" xfId="0" applyNumberFormat="1" applyFont="1" applyFill="1" applyBorder="1" applyAlignment="1">
      <alignment horizontal="left" vertical="top" wrapText="1"/>
    </xf>
    <xf numFmtId="0" fontId="41" fillId="0" borderId="0" xfId="0" applyFont="1" applyFill="1" applyBorder="1" applyAlignment="1">
      <alignment horizontal="left" vertical="top"/>
    </xf>
    <xf numFmtId="4" fontId="41" fillId="0" borderId="0" xfId="0" applyNumberFormat="1" applyFont="1" applyFill="1" applyBorder="1" applyAlignment="1">
      <alignment vertical="top"/>
    </xf>
    <xf numFmtId="0" fontId="28" fillId="0" borderId="0" xfId="0" applyFont="1" applyFill="1" applyBorder="1" applyAlignment="1">
      <alignment horizontal="left" vertical="top"/>
    </xf>
    <xf numFmtId="49" fontId="26" fillId="0" borderId="0" xfId="0" applyNumberFormat="1" applyFont="1" applyFill="1" applyBorder="1" applyAlignment="1">
      <alignment horizontal="left" vertical="top" wrapText="1"/>
    </xf>
    <xf numFmtId="0" fontId="39" fillId="0" borderId="0" xfId="0" applyFont="1" applyFill="1" applyBorder="1" applyAlignment="1">
      <alignment horizontal="center" vertical="top"/>
    </xf>
    <xf numFmtId="0" fontId="25" fillId="0" borderId="0" xfId="0" applyNumberFormat="1" applyFont="1" applyFill="1" applyBorder="1" applyAlignment="1">
      <alignment horizontal="left" vertical="top"/>
    </xf>
    <xf numFmtId="49" fontId="25" fillId="0" borderId="0" xfId="0" applyNumberFormat="1" applyFont="1" applyFill="1" applyBorder="1" applyAlignment="1">
      <alignment horizontal="left" vertical="top"/>
    </xf>
    <xf numFmtId="49" fontId="34" fillId="0" borderId="0" xfId="0" applyNumberFormat="1" applyFont="1" applyFill="1" applyBorder="1" applyAlignment="1">
      <alignment horizontal="left" vertical="top" wrapText="1"/>
    </xf>
    <xf numFmtId="49" fontId="29" fillId="0" borderId="12" xfId="0" applyNumberFormat="1" applyFont="1" applyFill="1" applyBorder="1" applyAlignment="1">
      <alignment horizontal="left" vertical="top"/>
    </xf>
    <xf numFmtId="0" fontId="35" fillId="0" borderId="0" xfId="0" applyFont="1" applyFill="1" applyBorder="1" applyAlignment="1">
      <alignment vertical="top" wrapText="1"/>
    </xf>
    <xf numFmtId="0" fontId="25" fillId="0" borderId="0" xfId="0" applyFont="1" applyFill="1" applyBorder="1" applyAlignment="1">
      <alignment vertical="top"/>
    </xf>
    <xf numFmtId="0" fontId="25" fillId="0" borderId="0" xfId="0" applyFont="1" applyFill="1" applyBorder="1" applyAlignment="1">
      <alignment horizontal="left" vertical="top"/>
    </xf>
    <xf numFmtId="0" fontId="24" fillId="0" borderId="0" xfId="0" applyFont="1" applyFill="1" applyBorder="1" applyAlignment="1"/>
    <xf numFmtId="0" fontId="26" fillId="0" borderId="0" xfId="0" applyFont="1" applyFill="1" applyBorder="1" applyAlignment="1">
      <alignment horizontal="center" vertical="top"/>
    </xf>
    <xf numFmtId="0" fontId="27" fillId="0" borderId="0" xfId="0" applyFont="1" applyFill="1" applyBorder="1" applyAlignment="1">
      <alignment horizontal="center" vertical="top"/>
    </xf>
    <xf numFmtId="0" fontId="24" fillId="0" borderId="0" xfId="0" applyFont="1" applyFill="1" applyBorder="1" applyAlignment="1">
      <alignment vertical="top"/>
    </xf>
    <xf numFmtId="2" fontId="21" fillId="0" borderId="0" xfId="0" applyNumberFormat="1" applyFont="1" applyFill="1" applyBorder="1" applyAlignment="1">
      <alignment horizontal="center"/>
    </xf>
    <xf numFmtId="3" fontId="28" fillId="0" borderId="0" xfId="0" applyNumberFormat="1" applyFont="1" applyFill="1" applyBorder="1" applyAlignment="1">
      <alignment vertical="top"/>
    </xf>
    <xf numFmtId="3" fontId="25" fillId="0" borderId="0" xfId="0" applyNumberFormat="1" applyFont="1" applyFill="1" applyBorder="1" applyAlignment="1">
      <alignment vertical="top"/>
    </xf>
    <xf numFmtId="1" fontId="26" fillId="0" borderId="0" xfId="0" applyNumberFormat="1" applyFont="1" applyFill="1" applyBorder="1" applyAlignment="1">
      <alignment horizontal="center" vertical="top"/>
    </xf>
    <xf numFmtId="3" fontId="26" fillId="0" borderId="0" xfId="0" applyNumberFormat="1" applyFont="1" applyFill="1" applyBorder="1" applyAlignment="1">
      <alignment horizontal="center" vertical="top"/>
    </xf>
    <xf numFmtId="0" fontId="23" fillId="0" borderId="0" xfId="0" applyFont="1" applyFill="1" applyBorder="1" applyAlignment="1">
      <alignment horizontal="center" vertical="top"/>
    </xf>
    <xf numFmtId="3" fontId="24" fillId="0" borderId="0" xfId="0" applyNumberFormat="1" applyFont="1" applyFill="1" applyBorder="1" applyAlignment="1">
      <alignment horizontal="center" vertical="top"/>
    </xf>
    <xf numFmtId="3" fontId="31" fillId="0" borderId="4" xfId="0" applyNumberFormat="1" applyFont="1" applyFill="1" applyBorder="1" applyAlignment="1">
      <alignment horizontal="center" vertical="top"/>
    </xf>
    <xf numFmtId="3" fontId="46" fillId="0" borderId="0" xfId="0" applyNumberFormat="1" applyFont="1" applyFill="1" applyBorder="1" applyAlignment="1">
      <alignment horizontal="center" vertical="top"/>
    </xf>
    <xf numFmtId="3" fontId="25" fillId="0" borderId="0" xfId="0" applyNumberFormat="1" applyFont="1" applyFill="1" applyBorder="1" applyAlignment="1">
      <alignment horizontal="center" vertical="top"/>
    </xf>
    <xf numFmtId="3" fontId="31" fillId="0" borderId="0" xfId="0" applyNumberFormat="1" applyFont="1" applyFill="1" applyBorder="1" applyAlignment="1">
      <alignment horizontal="center" vertical="top"/>
    </xf>
    <xf numFmtId="3" fontId="41" fillId="0" borderId="0" xfId="0" applyNumberFormat="1" applyFont="1" applyFill="1" applyBorder="1" applyAlignment="1">
      <alignment horizontal="center" vertical="top"/>
    </xf>
    <xf numFmtId="164" fontId="26" fillId="0" borderId="0" xfId="0" applyNumberFormat="1" applyFont="1" applyFill="1" applyBorder="1" applyAlignment="1">
      <alignment horizontal="center" vertical="top"/>
    </xf>
    <xf numFmtId="3" fontId="34" fillId="0" borderId="0" xfId="0" applyNumberFormat="1" applyFont="1" applyFill="1" applyBorder="1" applyAlignment="1">
      <alignment horizontal="center" vertical="top"/>
    </xf>
    <xf numFmtId="0" fontId="25" fillId="0" borderId="0" xfId="0" applyFont="1" applyFill="1" applyBorder="1" applyAlignment="1">
      <alignment horizontal="center" vertical="top"/>
    </xf>
    <xf numFmtId="0" fontId="24" fillId="0" borderId="0" xfId="0" applyFont="1" applyFill="1"/>
    <xf numFmtId="0" fontId="26" fillId="0" borderId="0" xfId="0" applyFont="1" applyFill="1" applyAlignment="1">
      <alignment horizontal="center" vertical="top"/>
    </xf>
    <xf numFmtId="0" fontId="27" fillId="0" borderId="0" xfId="0" applyFont="1" applyFill="1" applyAlignment="1">
      <alignment horizontal="center" vertical="top"/>
    </xf>
    <xf numFmtId="2" fontId="21" fillId="0" borderId="0" xfId="0" applyNumberFormat="1" applyFont="1" applyFill="1" applyAlignment="1">
      <alignment horizontal="center"/>
    </xf>
    <xf numFmtId="0" fontId="24" fillId="0" borderId="0" xfId="0" applyFont="1" applyFill="1" applyAlignment="1">
      <alignment vertical="top"/>
    </xf>
    <xf numFmtId="3" fontId="25" fillId="0" borderId="0" xfId="0" applyNumberFormat="1" applyFont="1" applyFill="1" applyAlignment="1">
      <alignment vertical="top"/>
    </xf>
    <xf numFmtId="49" fontId="33" fillId="0" borderId="4" xfId="0" applyNumberFormat="1" applyFont="1" applyFill="1" applyBorder="1" applyAlignment="1">
      <alignment horizontal="left" vertical="top"/>
    </xf>
    <xf numFmtId="0" fontId="33" fillId="0" borderId="4" xfId="0" applyFont="1" applyFill="1" applyBorder="1" applyAlignment="1">
      <alignment horizontal="right" vertical="top"/>
    </xf>
    <xf numFmtId="3" fontId="33" fillId="0" borderId="4" xfId="0" applyNumberFormat="1" applyFont="1" applyFill="1" applyBorder="1" applyAlignment="1">
      <alignment horizontal="right" vertical="top"/>
    </xf>
    <xf numFmtId="0" fontId="33" fillId="0" borderId="4" xfId="0" applyFont="1" applyFill="1" applyBorder="1" applyAlignment="1">
      <alignment vertical="top"/>
    </xf>
    <xf numFmtId="0" fontId="29" fillId="0" borderId="0" xfId="0" applyFont="1" applyFill="1" applyAlignment="1">
      <alignment vertical="top"/>
    </xf>
    <xf numFmtId="0" fontId="25" fillId="0" borderId="0" xfId="0" applyFont="1" applyFill="1" applyBorder="1" applyAlignment="1">
      <alignment horizontal="center" vertical="top" wrapText="1"/>
    </xf>
    <xf numFmtId="0" fontId="25" fillId="0" borderId="0" xfId="0" applyFont="1" applyFill="1" applyAlignment="1">
      <alignment horizontal="left" vertical="top" wrapText="1"/>
    </xf>
    <xf numFmtId="0" fontId="13" fillId="0" borderId="1" xfId="0" applyFont="1" applyBorder="1" applyAlignment="1" applyProtection="1">
      <alignment horizontal="center" vertical="top" wrapText="1"/>
    </xf>
    <xf numFmtId="0" fontId="31" fillId="0" borderId="0" xfId="0" applyFont="1" applyFill="1"/>
    <xf numFmtId="0" fontId="52" fillId="0" borderId="13" xfId="0" applyFont="1" applyBorder="1" applyAlignment="1" applyProtection="1"/>
    <xf numFmtId="0" fontId="52" fillId="0" borderId="14" xfId="0" applyFont="1" applyBorder="1" applyAlignment="1" applyProtection="1"/>
    <xf numFmtId="0" fontId="52" fillId="0" borderId="0" xfId="0" applyFont="1" applyBorder="1" applyAlignment="1" applyProtection="1"/>
    <xf numFmtId="0" fontId="53" fillId="0" borderId="0" xfId="0" applyFont="1" applyBorder="1" applyAlignment="1" applyProtection="1">
      <alignment horizontal="left" vertical="center"/>
    </xf>
    <xf numFmtId="0" fontId="0" fillId="0" borderId="0" xfId="0" applyFont="1" applyFill="1" applyBorder="1" applyAlignment="1" applyProtection="1"/>
    <xf numFmtId="0" fontId="52" fillId="0" borderId="15" xfId="0" applyFont="1" applyBorder="1" applyAlignment="1" applyProtection="1"/>
    <xf numFmtId="0" fontId="52" fillId="0" borderId="0" xfId="0" applyFont="1" applyBorder="1" applyAlignment="1" applyProtection="1">
      <alignment horizontal="left" vertical="center"/>
    </xf>
    <xf numFmtId="0" fontId="0" fillId="0" borderId="0" xfId="0" applyFont="1" applyFill="1" applyBorder="1" applyAlignment="1" applyProtection="1"/>
    <xf numFmtId="0" fontId="0" fillId="0" borderId="0" xfId="0" applyFont="1" applyFill="1" applyBorder="1" applyAlignment="1" applyProtection="1">
      <alignment horizontal="left" vertical="center"/>
    </xf>
    <xf numFmtId="4" fontId="0" fillId="0" borderId="0" xfId="0" applyNumberFormat="1" applyFont="1" applyFill="1" applyBorder="1" applyAlignment="1" applyProtection="1">
      <alignment horizontal="left" vertical="center"/>
    </xf>
    <xf numFmtId="167" fontId="0" fillId="0" borderId="0" xfId="0" applyNumberFormat="1" applyFont="1" applyFill="1" applyBorder="1" applyAlignment="1" applyProtection="1">
      <alignment horizontal="left" vertical="center"/>
    </xf>
    <xf numFmtId="4" fontId="0" fillId="0" borderId="0" xfId="0" applyNumberFormat="1" applyFont="1" applyFill="1" applyBorder="1" applyAlignment="1" applyProtection="1"/>
    <xf numFmtId="0" fontId="0" fillId="2" borderId="0" xfId="0" applyFont="1" applyFill="1" applyBorder="1" applyAlignment="1" applyProtection="1">
      <alignment horizontal="left" vertical="center"/>
      <protection locked="0"/>
    </xf>
    <xf numFmtId="4" fontId="0" fillId="2" borderId="0" xfId="0" applyNumberFormat="1" applyFont="1" applyFill="1" applyBorder="1" applyAlignment="1" applyProtection="1">
      <alignment horizontal="left" vertical="center"/>
      <protection locked="0"/>
    </xf>
    <xf numFmtId="167" fontId="0" fillId="2" borderId="0" xfId="0" applyNumberFormat="1" applyFont="1" applyFill="1" applyBorder="1" applyAlignment="1" applyProtection="1">
      <alignment horizontal="left" vertical="center"/>
      <protection locked="0"/>
    </xf>
    <xf numFmtId="0" fontId="54" fillId="0" borderId="0" xfId="0" applyFont="1" applyBorder="1" applyAlignment="1" applyProtection="1">
      <alignment horizontal="center" vertical="center" wrapText="1"/>
    </xf>
    <xf numFmtId="167" fontId="52" fillId="0" borderId="0" xfId="0" applyNumberFormat="1" applyFont="1" applyBorder="1" applyAlignment="1" applyProtection="1"/>
    <xf numFmtId="0" fontId="55" fillId="0" borderId="0" xfId="0" applyFont="1" applyBorder="1" applyAlignment="1" applyProtection="1">
      <alignment horizontal="center" wrapText="1"/>
    </xf>
    <xf numFmtId="0" fontId="0" fillId="0" borderId="0" xfId="0" applyBorder="1" applyAlignment="1" applyProtection="1"/>
    <xf numFmtId="4" fontId="52" fillId="0" borderId="0" xfId="0" applyNumberFormat="1" applyFont="1" applyBorder="1" applyAlignment="1" applyProtection="1"/>
    <xf numFmtId="0" fontId="56" fillId="0" borderId="0" xfId="0" applyFont="1" applyBorder="1" applyAlignment="1" applyProtection="1">
      <alignment horizontal="center"/>
    </xf>
    <xf numFmtId="0" fontId="1" fillId="0" borderId="0" xfId="0" applyFont="1" applyBorder="1" applyAlignment="1" applyProtection="1"/>
    <xf numFmtId="0" fontId="32" fillId="0" borderId="0" xfId="0" applyFont="1" applyBorder="1" applyAlignment="1" applyProtection="1">
      <alignment horizontal="center"/>
    </xf>
    <xf numFmtId="0" fontId="32" fillId="0" borderId="0" xfId="0" applyFont="1" applyBorder="1" applyAlignment="1" applyProtection="1"/>
    <xf numFmtId="0" fontId="36" fillId="0" borderId="0" xfId="0" applyFont="1" applyBorder="1" applyAlignment="1" applyProtection="1"/>
    <xf numFmtId="4" fontId="57" fillId="0" borderId="0" xfId="0" applyNumberFormat="1" applyFont="1" applyBorder="1" applyAlignment="1" applyProtection="1">
      <alignment horizontal="right"/>
    </xf>
    <xf numFmtId="167" fontId="31" fillId="0" borderId="0" xfId="0" applyNumberFormat="1" applyFont="1" applyBorder="1" applyAlignment="1" applyProtection="1"/>
    <xf numFmtId="0" fontId="1" fillId="0" borderId="15" xfId="0" applyFont="1" applyBorder="1" applyAlignment="1" applyProtection="1"/>
    <xf numFmtId="0" fontId="57" fillId="0" borderId="0" xfId="0" applyFont="1" applyBorder="1" applyAlignment="1" applyProtection="1">
      <alignment horizontal="center"/>
    </xf>
    <xf numFmtId="0" fontId="31" fillId="0" borderId="0" xfId="0" applyFont="1" applyBorder="1" applyAlignment="1" applyProtection="1"/>
    <xf numFmtId="4" fontId="31" fillId="0" borderId="0" xfId="0" applyNumberFormat="1" applyFont="1" applyBorder="1" applyAlignment="1" applyProtection="1"/>
    <xf numFmtId="0" fontId="57" fillId="0" borderId="5" xfId="0" applyFont="1" applyBorder="1" applyAlignment="1" applyProtection="1">
      <alignment vertical="center"/>
    </xf>
    <xf numFmtId="0" fontId="57" fillId="0" borderId="16" xfId="0" applyFont="1" applyFill="1" applyBorder="1" applyAlignment="1" applyProtection="1">
      <alignment vertical="center"/>
    </xf>
    <xf numFmtId="4" fontId="32" fillId="0" borderId="16" xfId="0" applyNumberFormat="1" applyFont="1" applyFill="1" applyBorder="1" applyAlignment="1" applyProtection="1">
      <alignment vertical="center"/>
    </xf>
    <xf numFmtId="167" fontId="57" fillId="0" borderId="16" xfId="0" applyNumberFormat="1" applyFont="1" applyBorder="1" applyAlignment="1" applyProtection="1">
      <alignment vertical="center"/>
    </xf>
    <xf numFmtId="0" fontId="1" fillId="0" borderId="16" xfId="0" applyFont="1" applyBorder="1" applyAlignment="1" applyProtection="1"/>
    <xf numFmtId="0" fontId="1" fillId="0" borderId="8" xfId="0" applyFont="1" applyBorder="1" applyAlignment="1" applyProtection="1"/>
    <xf numFmtId="0" fontId="57" fillId="0" borderId="6" xfId="0" applyFont="1" applyBorder="1" applyAlignment="1" applyProtection="1">
      <alignment vertical="center"/>
    </xf>
    <xf numFmtId="0" fontId="57" fillId="0" borderId="0" xfId="0" applyFont="1" applyFill="1" applyBorder="1" applyAlignment="1" applyProtection="1">
      <alignment vertical="center"/>
    </xf>
    <xf numFmtId="4" fontId="32" fillId="0" borderId="0" xfId="0" applyNumberFormat="1" applyFont="1" applyFill="1" applyBorder="1" applyAlignment="1" applyProtection="1">
      <alignment vertical="center"/>
    </xf>
    <xf numFmtId="167" fontId="57" fillId="0" borderId="0" xfId="0" applyNumberFormat="1" applyFont="1" applyBorder="1" applyAlignment="1" applyProtection="1">
      <alignment vertical="center"/>
    </xf>
    <xf numFmtId="0" fontId="1" fillId="0" borderId="9" xfId="0" applyFont="1" applyBorder="1" applyAlignment="1" applyProtection="1"/>
    <xf numFmtId="0" fontId="57" fillId="0" borderId="7" xfId="0" applyFont="1" applyBorder="1" applyAlignment="1" applyProtection="1">
      <alignment vertical="center"/>
    </xf>
    <xf numFmtId="0" fontId="57" fillId="0" borderId="10" xfId="0" applyFont="1" applyBorder="1" applyAlignment="1" applyProtection="1">
      <alignment vertical="center"/>
    </xf>
    <xf numFmtId="4" fontId="32" fillId="0" borderId="10" xfId="0" applyNumberFormat="1" applyFont="1" applyBorder="1" applyAlignment="1" applyProtection="1">
      <alignment vertical="center"/>
    </xf>
    <xf numFmtId="0" fontId="52" fillId="0" borderId="10" xfId="0" applyFont="1" applyBorder="1" applyAlignment="1" applyProtection="1"/>
    <xf numFmtId="0" fontId="52" fillId="0" borderId="3" xfId="0" applyFont="1" applyBorder="1" applyAlignment="1" applyProtection="1"/>
    <xf numFmtId="0" fontId="35" fillId="0" borderId="17" xfId="0" applyFont="1" applyFill="1" applyBorder="1" applyAlignment="1" applyProtection="1">
      <alignment horizontal="right" vertical="top"/>
    </xf>
    <xf numFmtId="0" fontId="35" fillId="0" borderId="13" xfId="0" applyFont="1" applyFill="1" applyBorder="1" applyAlignment="1" applyProtection="1">
      <alignment horizontal="left" vertical="top"/>
    </xf>
    <xf numFmtId="0" fontId="35" fillId="0" borderId="13" xfId="0" applyFont="1" applyFill="1" applyBorder="1" applyAlignment="1" applyProtection="1">
      <alignment horizontal="center" vertical="top"/>
    </xf>
    <xf numFmtId="3" fontId="35" fillId="0" borderId="13" xfId="0" applyNumberFormat="1" applyFont="1" applyFill="1" applyBorder="1" applyAlignment="1" applyProtection="1">
      <alignment horizontal="center" vertical="top"/>
    </xf>
    <xf numFmtId="4" fontId="58" fillId="0" borderId="13" xfId="0" applyNumberFormat="1" applyFont="1" applyFill="1" applyBorder="1" applyAlignment="1" applyProtection="1">
      <alignment horizontal="center" vertical="top"/>
    </xf>
    <xf numFmtId="4" fontId="35" fillId="0" borderId="13" xfId="0" applyNumberFormat="1" applyFont="1" applyFill="1" applyBorder="1" applyAlignment="1" applyProtection="1"/>
    <xf numFmtId="167" fontId="35" fillId="0" borderId="13" xfId="0" applyNumberFormat="1" applyFont="1" applyFill="1" applyBorder="1" applyAlignment="1" applyProtection="1"/>
    <xf numFmtId="0" fontId="59" fillId="0" borderId="13" xfId="0" applyFont="1" applyFill="1" applyBorder="1" applyAlignment="1" applyProtection="1"/>
    <xf numFmtId="0" fontId="0" fillId="0" borderId="13" xfId="0" applyFill="1" applyBorder="1" applyAlignment="1" applyProtection="1"/>
    <xf numFmtId="0" fontId="0" fillId="0" borderId="14" xfId="0" applyFill="1" applyBorder="1" applyAlignment="1" applyProtection="1"/>
    <xf numFmtId="0" fontId="0" fillId="0" borderId="0" xfId="0" applyFill="1" applyBorder="1" applyAlignment="1" applyProtection="1"/>
    <xf numFmtId="0" fontId="35" fillId="0" borderId="18" xfId="0" applyFont="1" applyFill="1" applyBorder="1" applyAlignment="1" applyProtection="1">
      <alignment horizontal="right" vertical="top"/>
    </xf>
    <xf numFmtId="1" fontId="60" fillId="0" borderId="0" xfId="0" applyNumberFormat="1" applyFont="1" applyFill="1" applyBorder="1" applyAlignment="1" applyProtection="1">
      <alignment horizontal="left" vertical="top"/>
    </xf>
    <xf numFmtId="0" fontId="34" fillId="0" borderId="0" xfId="0" applyFont="1" applyFill="1" applyBorder="1" applyAlignment="1" applyProtection="1">
      <alignment horizontal="left" vertical="top"/>
    </xf>
    <xf numFmtId="0" fontId="35" fillId="0" borderId="0" xfId="0" applyFont="1" applyFill="1" applyBorder="1" applyAlignment="1" applyProtection="1">
      <alignment horizontal="center" vertical="top"/>
    </xf>
    <xf numFmtId="3" fontId="35" fillId="0" borderId="0" xfId="0" applyNumberFormat="1" applyFont="1" applyFill="1" applyBorder="1" applyAlignment="1" applyProtection="1">
      <alignment horizontal="center" vertical="top"/>
    </xf>
    <xf numFmtId="4" fontId="58" fillId="0" borderId="0" xfId="0" applyNumberFormat="1" applyFont="1" applyFill="1" applyBorder="1" applyAlignment="1" applyProtection="1">
      <alignment horizontal="center" vertical="top"/>
    </xf>
    <xf numFmtId="4" fontId="35" fillId="0" borderId="0" xfId="0" applyNumberFormat="1" applyFont="1" applyFill="1" applyBorder="1" applyAlignment="1" applyProtection="1"/>
    <xf numFmtId="167" fontId="35" fillId="0" borderId="0" xfId="0" applyNumberFormat="1" applyFont="1" applyFill="1" applyBorder="1" applyAlignment="1" applyProtection="1"/>
    <xf numFmtId="0" fontId="59" fillId="0" borderId="0" xfId="0" applyFont="1" applyFill="1" applyBorder="1" applyAlignment="1" applyProtection="1"/>
    <xf numFmtId="0" fontId="0" fillId="0" borderId="15" xfId="0" applyFill="1" applyBorder="1" applyAlignment="1" applyProtection="1"/>
    <xf numFmtId="0" fontId="35" fillId="0" borderId="0" xfId="0" applyFont="1" applyFill="1" applyBorder="1" applyAlignment="1" applyProtection="1">
      <alignment horizontal="left" vertical="top"/>
    </xf>
    <xf numFmtId="0" fontId="35" fillId="0" borderId="19" xfId="0" applyFont="1" applyFill="1" applyBorder="1" applyAlignment="1" applyProtection="1">
      <alignment horizontal="right" vertical="top"/>
    </xf>
    <xf numFmtId="0" fontId="0" fillId="0" borderId="20" xfId="0" applyFill="1" applyBorder="1" applyAlignment="1" applyProtection="1"/>
    <xf numFmtId="0" fontId="0" fillId="0" borderId="21" xfId="0" applyFill="1" applyBorder="1" applyAlignment="1" applyProtection="1"/>
    <xf numFmtId="0" fontId="52" fillId="0" borderId="17" xfId="0" applyFont="1" applyFill="1" applyBorder="1" applyAlignment="1" applyProtection="1"/>
    <xf numFmtId="0" fontId="52" fillId="0" borderId="13" xfId="0" applyFont="1" applyFill="1" applyBorder="1" applyAlignment="1" applyProtection="1"/>
    <xf numFmtId="4" fontId="52" fillId="0" borderId="13" xfId="0" applyNumberFormat="1" applyFont="1" applyFill="1" applyBorder="1" applyAlignment="1" applyProtection="1"/>
    <xf numFmtId="167" fontId="52" fillId="0" borderId="13" xfId="0" applyNumberFormat="1" applyFont="1" applyFill="1" applyBorder="1" applyAlignment="1" applyProtection="1"/>
    <xf numFmtId="0" fontId="52" fillId="0" borderId="14" xfId="0" applyFont="1" applyFill="1" applyBorder="1" applyAlignment="1" applyProtection="1"/>
    <xf numFmtId="0" fontId="52" fillId="0" borderId="0" xfId="0" applyFont="1" applyFill="1" applyBorder="1" applyAlignment="1" applyProtection="1"/>
    <xf numFmtId="0" fontId="35" fillId="0" borderId="18" xfId="0" applyFont="1" applyFill="1" applyBorder="1" applyAlignment="1" applyProtection="1">
      <alignment horizontal="center" vertical="top"/>
    </xf>
    <xf numFmtId="4" fontId="52" fillId="0" borderId="0" xfId="0" applyNumberFormat="1" applyFont="1" applyFill="1" applyBorder="1" applyAlignment="1" applyProtection="1"/>
    <xf numFmtId="167" fontId="52" fillId="0" borderId="0" xfId="0" applyNumberFormat="1" applyFont="1" applyFill="1" applyBorder="1" applyAlignment="1" applyProtection="1"/>
    <xf numFmtId="0" fontId="52" fillId="0" borderId="15" xfId="0" applyFont="1" applyFill="1" applyBorder="1" applyAlignment="1" applyProtection="1"/>
    <xf numFmtId="1" fontId="35" fillId="0" borderId="0" xfId="0" applyNumberFormat="1" applyFont="1" applyFill="1" applyBorder="1" applyAlignment="1" applyProtection="1">
      <alignment horizontal="left" vertical="top"/>
    </xf>
    <xf numFmtId="0" fontId="35" fillId="0" borderId="0" xfId="0" applyFont="1" applyFill="1" applyBorder="1" applyAlignment="1" applyProtection="1"/>
    <xf numFmtId="0" fontId="59" fillId="0" borderId="18" xfId="0" applyFont="1" applyFill="1" applyBorder="1" applyAlignment="1" applyProtection="1"/>
    <xf numFmtId="0" fontId="59" fillId="0" borderId="19" xfId="0" applyFont="1" applyFill="1" applyBorder="1" applyAlignment="1" applyProtection="1"/>
    <xf numFmtId="0" fontId="35" fillId="0" borderId="20" xfId="0" applyFont="1" applyFill="1" applyBorder="1" applyAlignment="1" applyProtection="1">
      <alignment horizontal="left" vertical="top"/>
    </xf>
    <xf numFmtId="0" fontId="35" fillId="0" borderId="20" xfId="0" applyFont="1" applyFill="1" applyBorder="1" applyAlignment="1" applyProtection="1">
      <alignment horizontal="center" vertical="top"/>
    </xf>
    <xf numFmtId="3" fontId="35" fillId="0" borderId="20" xfId="0" applyNumberFormat="1" applyFont="1" applyFill="1" applyBorder="1" applyAlignment="1" applyProtection="1">
      <alignment horizontal="center" vertical="top"/>
    </xf>
    <xf numFmtId="4" fontId="58" fillId="0" borderId="20" xfId="0" applyNumberFormat="1" applyFont="1" applyFill="1" applyBorder="1" applyAlignment="1" applyProtection="1">
      <alignment horizontal="center" vertical="top"/>
    </xf>
    <xf numFmtId="4" fontId="35" fillId="0" borderId="20" xfId="0" applyNumberFormat="1" applyFont="1" applyFill="1" applyBorder="1" applyAlignment="1" applyProtection="1"/>
    <xf numFmtId="167" fontId="35" fillId="0" borderId="20" xfId="0" applyNumberFormat="1" applyFont="1" applyFill="1" applyBorder="1" applyAlignment="1" applyProtection="1"/>
    <xf numFmtId="0" fontId="35" fillId="0" borderId="20" xfId="0" applyFont="1" applyFill="1" applyBorder="1" applyAlignment="1" applyProtection="1"/>
    <xf numFmtId="0" fontId="52" fillId="0" borderId="20" xfId="0" applyFont="1" applyFill="1" applyBorder="1" applyAlignment="1" applyProtection="1"/>
    <xf numFmtId="0" fontId="52" fillId="0" borderId="21" xfId="0" applyFont="1" applyFill="1" applyBorder="1" applyAlignment="1" applyProtection="1"/>
    <xf numFmtId="0" fontId="59" fillId="0" borderId="17" xfId="0" applyFont="1" applyFill="1" applyBorder="1" applyAlignment="1" applyProtection="1"/>
    <xf numFmtId="0" fontId="35" fillId="0" borderId="13" xfId="0" applyFont="1" applyFill="1" applyBorder="1" applyAlignment="1" applyProtection="1"/>
    <xf numFmtId="0" fontId="59" fillId="0" borderId="20" xfId="0" applyFont="1" applyFill="1" applyBorder="1" applyAlignment="1" applyProtection="1"/>
    <xf numFmtId="0" fontId="35" fillId="0" borderId="0" xfId="0" applyFont="1" applyFill="1" applyBorder="1" applyAlignment="1" applyProtection="1">
      <alignment vertical="top"/>
    </xf>
    <xf numFmtId="0" fontId="61" fillId="0" borderId="0" xfId="4" applyFont="1" applyFill="1" applyBorder="1" applyAlignment="1">
      <alignment horizontal="left" vertical="top" wrapText="1"/>
    </xf>
    <xf numFmtId="1" fontId="35" fillId="0" borderId="18" xfId="0" applyNumberFormat="1" applyFont="1" applyFill="1" applyBorder="1" applyAlignment="1" applyProtection="1">
      <alignment horizontal="right" vertical="top"/>
    </xf>
    <xf numFmtId="0" fontId="34" fillId="0" borderId="0" xfId="0" applyFont="1" applyFill="1" applyBorder="1" applyAlignment="1" applyProtection="1">
      <alignment horizontal="center" vertical="top"/>
    </xf>
    <xf numFmtId="1" fontId="35" fillId="0" borderId="18" xfId="0" quotePrefix="1" applyNumberFormat="1" applyFont="1" applyFill="1" applyBorder="1" applyAlignment="1" applyProtection="1">
      <alignment horizontal="right" vertical="top"/>
    </xf>
    <xf numFmtId="168" fontId="57" fillId="2" borderId="20" xfId="0" applyNumberFormat="1" applyFont="1" applyFill="1" applyBorder="1" applyAlignment="1" applyProtection="1">
      <alignment horizontal="right" vertical="center"/>
      <protection locked="0"/>
    </xf>
    <xf numFmtId="169" fontId="32" fillId="0" borderId="15" xfId="0" applyNumberFormat="1" applyFont="1" applyFill="1" applyBorder="1" applyAlignment="1" applyProtection="1">
      <alignment horizontal="right" vertical="center"/>
      <protection locked="0"/>
    </xf>
    <xf numFmtId="0" fontId="52" fillId="0" borderId="17" xfId="0" applyFont="1" applyBorder="1" applyAlignment="1" applyProtection="1"/>
    <xf numFmtId="0" fontId="52" fillId="0" borderId="18" xfId="0" applyFont="1" applyBorder="1" applyAlignment="1" applyProtection="1"/>
    <xf numFmtId="0" fontId="1" fillId="0" borderId="18" xfId="0" applyFont="1" applyBorder="1" applyAlignment="1" applyProtection="1"/>
    <xf numFmtId="0" fontId="0" fillId="0" borderId="18" xfId="0" applyBorder="1" applyAlignment="1" applyProtection="1"/>
    <xf numFmtId="0" fontId="31" fillId="0" borderId="19" xfId="0" applyFont="1" applyBorder="1"/>
    <xf numFmtId="0" fontId="31" fillId="0" borderId="20" xfId="0" applyFont="1" applyBorder="1" applyAlignment="1">
      <alignment horizontal="center"/>
    </xf>
    <xf numFmtId="0" fontId="31" fillId="0" borderId="20" xfId="0" applyFont="1" applyBorder="1"/>
    <xf numFmtId="0" fontId="31" fillId="0" borderId="20" xfId="0" applyFont="1" applyBorder="1" applyAlignment="1">
      <alignment horizontal="left"/>
    </xf>
    <xf numFmtId="0" fontId="31" fillId="0" borderId="20" xfId="0" applyFont="1" applyBorder="1" applyAlignment="1"/>
    <xf numFmtId="0" fontId="31" fillId="0" borderId="21" xfId="0" applyFont="1" applyBorder="1"/>
    <xf numFmtId="0" fontId="23" fillId="0" borderId="17" xfId="0" applyFont="1" applyFill="1" applyBorder="1" applyAlignment="1">
      <alignment horizontal="left" vertical="top"/>
    </xf>
    <xf numFmtId="0" fontId="23" fillId="0" borderId="13" xfId="0" applyFont="1" applyFill="1" applyBorder="1" applyAlignment="1">
      <alignment horizontal="right" vertical="top"/>
    </xf>
    <xf numFmtId="0" fontId="23" fillId="0" borderId="13" xfId="0" applyFont="1" applyFill="1" applyBorder="1" applyAlignment="1">
      <alignment horizontal="left" vertical="top"/>
    </xf>
    <xf numFmtId="0" fontId="23" fillId="0" borderId="13" xfId="0" applyFont="1" applyFill="1" applyBorder="1" applyAlignment="1">
      <alignment vertical="top"/>
    </xf>
    <xf numFmtId="0" fontId="23" fillId="0" borderId="13" xfId="0" applyFont="1" applyFill="1" applyBorder="1" applyAlignment="1">
      <alignment horizontal="center" vertical="top"/>
    </xf>
    <xf numFmtId="0" fontId="23" fillId="0" borderId="13" xfId="0" applyNumberFormat="1" applyFont="1" applyFill="1" applyBorder="1" applyAlignment="1">
      <alignment vertical="top"/>
    </xf>
    <xf numFmtId="0" fontId="23" fillId="0" borderId="14" xfId="0" applyNumberFormat="1" applyFont="1" applyFill="1" applyBorder="1" applyAlignment="1">
      <alignment vertical="top"/>
    </xf>
    <xf numFmtId="0" fontId="23" fillId="0" borderId="18" xfId="0" applyFont="1" applyFill="1" applyBorder="1" applyAlignment="1">
      <alignment horizontal="left" vertical="top"/>
    </xf>
    <xf numFmtId="0" fontId="23" fillId="0" borderId="15" xfId="0" applyNumberFormat="1" applyFont="1" applyFill="1" applyBorder="1" applyAlignment="1">
      <alignment vertical="top"/>
    </xf>
    <xf numFmtId="0" fontId="25" fillId="0" borderId="18" xfId="0" applyNumberFormat="1" applyFont="1" applyFill="1" applyBorder="1" applyAlignment="1">
      <alignment vertical="top"/>
    </xf>
    <xf numFmtId="0" fontId="24" fillId="0" borderId="15" xfId="0" applyNumberFormat="1" applyFont="1" applyFill="1" applyBorder="1" applyAlignment="1">
      <alignment vertical="top"/>
    </xf>
    <xf numFmtId="0" fontId="24" fillId="0" borderId="18" xfId="0" applyFont="1" applyFill="1" applyBorder="1" applyAlignment="1">
      <alignment vertical="top"/>
    </xf>
    <xf numFmtId="0" fontId="25" fillId="0" borderId="15" xfId="0" applyNumberFormat="1" applyFont="1" applyFill="1" applyBorder="1" applyAlignment="1">
      <alignment vertical="top"/>
    </xf>
    <xf numFmtId="0" fontId="24" fillId="0" borderId="15" xfId="0" applyNumberFormat="1" applyFont="1" applyFill="1" applyBorder="1" applyAlignment="1">
      <alignment horizontal="center" vertical="top"/>
    </xf>
    <xf numFmtId="49" fontId="32" fillId="0" borderId="22" xfId="0" applyNumberFormat="1" applyFont="1" applyFill="1" applyBorder="1" applyAlignment="1">
      <alignment horizontal="right" vertical="top"/>
    </xf>
    <xf numFmtId="0" fontId="31" fillId="0" borderId="23" xfId="0" applyNumberFormat="1" applyFont="1" applyFill="1" applyBorder="1" applyAlignment="1">
      <alignment horizontal="center" vertical="top"/>
    </xf>
    <xf numFmtId="0" fontId="24" fillId="0" borderId="18" xfId="0" applyFont="1" applyFill="1" applyBorder="1" applyAlignment="1">
      <alignment horizontal="right" vertical="top"/>
    </xf>
    <xf numFmtId="0" fontId="25" fillId="0" borderId="18" xfId="0" applyFont="1" applyFill="1" applyBorder="1" applyAlignment="1">
      <alignment horizontal="right" vertical="top"/>
    </xf>
    <xf numFmtId="1" fontId="26" fillId="0" borderId="0" xfId="0" applyNumberFormat="1" applyFont="1" applyBorder="1" applyAlignment="1">
      <alignment horizontal="center" vertical="top"/>
    </xf>
    <xf numFmtId="4" fontId="28" fillId="0" borderId="15" xfId="0" applyNumberFormat="1" applyFont="1" applyFill="1" applyBorder="1" applyAlignment="1">
      <alignment horizontal="center" vertical="top"/>
    </xf>
    <xf numFmtId="4" fontId="47" fillId="0" borderId="15" xfId="0" applyNumberFormat="1" applyFont="1" applyFill="1" applyBorder="1" applyAlignment="1">
      <alignment horizontal="center" vertical="top"/>
    </xf>
    <xf numFmtId="4" fontId="25" fillId="0" borderId="15" xfId="0" applyNumberFormat="1" applyFont="1" applyFill="1" applyBorder="1" applyAlignment="1">
      <alignment horizontal="center" vertical="top"/>
    </xf>
    <xf numFmtId="0" fontId="34" fillId="0" borderId="0" xfId="0" applyFont="1" applyFill="1" applyBorder="1" applyAlignment="1">
      <alignment horizontal="left" vertical="top" wrapText="1"/>
    </xf>
    <xf numFmtId="0" fontId="35" fillId="0" borderId="0" xfId="0" applyFont="1" applyFill="1" applyBorder="1" applyAlignment="1">
      <alignment horizontal="left" vertical="top" wrapText="1"/>
    </xf>
    <xf numFmtId="0" fontId="34" fillId="0" borderId="0" xfId="0" applyFont="1" applyFill="1" applyBorder="1" applyAlignment="1">
      <alignment vertical="top" wrapText="1"/>
    </xf>
    <xf numFmtId="49" fontId="49" fillId="0" borderId="0" xfId="0" applyNumberFormat="1" applyFont="1" applyFill="1" applyBorder="1" applyAlignment="1">
      <alignment vertical="top" wrapText="1"/>
    </xf>
    <xf numFmtId="49" fontId="38" fillId="0" borderId="0" xfId="0" applyNumberFormat="1" applyFont="1" applyFill="1" applyBorder="1" applyAlignment="1">
      <alignment vertical="top" wrapText="1"/>
    </xf>
    <xf numFmtId="49" fontId="29" fillId="0" borderId="22" xfId="0" applyNumberFormat="1" applyFont="1" applyFill="1" applyBorder="1" applyAlignment="1">
      <alignment horizontal="right" vertical="top"/>
    </xf>
    <xf numFmtId="4" fontId="29" fillId="0" borderId="23" xfId="0" applyNumberFormat="1" applyFont="1" applyFill="1" applyBorder="1" applyAlignment="1">
      <alignment horizontal="center" vertical="top"/>
    </xf>
    <xf numFmtId="49" fontId="29" fillId="0" borderId="18" xfId="0" applyNumberFormat="1" applyFont="1" applyFill="1" applyBorder="1" applyAlignment="1">
      <alignment horizontal="right" vertical="top"/>
    </xf>
    <xf numFmtId="4" fontId="29" fillId="0" borderId="15" xfId="0" applyNumberFormat="1" applyFont="1" applyFill="1" applyBorder="1" applyAlignment="1">
      <alignment horizontal="center" vertical="top"/>
    </xf>
    <xf numFmtId="49" fontId="32" fillId="0" borderId="18" xfId="0" applyNumberFormat="1" applyFont="1" applyFill="1" applyBorder="1" applyAlignment="1">
      <alignment horizontal="right" vertical="top"/>
    </xf>
    <xf numFmtId="0" fontId="31" fillId="0" borderId="15" xfId="0" applyNumberFormat="1" applyFont="1" applyFill="1" applyBorder="1" applyAlignment="1">
      <alignment horizontal="center" vertical="top"/>
    </xf>
    <xf numFmtId="0" fontId="41" fillId="0" borderId="18" xfId="0" applyFont="1" applyFill="1" applyBorder="1" applyAlignment="1">
      <alignment horizontal="right" vertical="top"/>
    </xf>
    <xf numFmtId="4" fontId="41" fillId="0" borderId="15" xfId="0" applyNumberFormat="1" applyFont="1" applyFill="1" applyBorder="1" applyAlignment="1">
      <alignment horizontal="center" vertical="top"/>
    </xf>
    <xf numFmtId="3" fontId="26" fillId="0" borderId="15" xfId="0" applyNumberFormat="1" applyFont="1" applyFill="1" applyBorder="1" applyAlignment="1">
      <alignment horizontal="center" vertical="top"/>
    </xf>
    <xf numFmtId="49" fontId="34" fillId="0" borderId="0" xfId="0" applyNumberFormat="1" applyFont="1" applyFill="1" applyBorder="1" applyAlignment="1">
      <alignment vertical="top" wrapText="1"/>
    </xf>
    <xf numFmtId="49" fontId="35" fillId="0" borderId="0" xfId="0" applyNumberFormat="1" applyFont="1" applyFill="1" applyBorder="1" applyAlignment="1">
      <alignment vertical="top" wrapText="1"/>
    </xf>
    <xf numFmtId="0" fontId="28" fillId="0" borderId="18" xfId="0" applyFont="1" applyFill="1" applyBorder="1" applyAlignment="1">
      <alignment horizontal="right" vertical="top"/>
    </xf>
    <xf numFmtId="0" fontId="49" fillId="0" borderId="0" xfId="0" applyFont="1" applyFill="1" applyBorder="1" applyAlignment="1">
      <alignment wrapText="1"/>
    </xf>
    <xf numFmtId="0" fontId="38" fillId="0" borderId="0" xfId="0" applyFont="1" applyFill="1" applyBorder="1" applyAlignment="1">
      <alignment wrapText="1"/>
    </xf>
    <xf numFmtId="0" fontId="34" fillId="0" borderId="0" xfId="0" applyFont="1" applyFill="1" applyBorder="1" applyAlignment="1">
      <alignment wrapText="1"/>
    </xf>
    <xf numFmtId="0" fontId="29" fillId="0" borderId="15" xfId="0" applyFont="1" applyFill="1" applyBorder="1" applyAlignment="1">
      <alignment vertical="top"/>
    </xf>
    <xf numFmtId="0" fontId="49" fillId="0" borderId="0" xfId="0" applyFont="1" applyFill="1" applyBorder="1" applyAlignment="1">
      <alignment vertical="top" wrapText="1"/>
    </xf>
    <xf numFmtId="0" fontId="38" fillId="0" borderId="0" xfId="0" applyFont="1" applyFill="1" applyBorder="1" applyAlignment="1">
      <alignment vertical="top" wrapText="1"/>
    </xf>
    <xf numFmtId="0" fontId="24" fillId="0" borderId="15" xfId="0" applyFont="1" applyFill="1" applyBorder="1" applyAlignment="1">
      <alignment vertical="top"/>
    </xf>
    <xf numFmtId="0" fontId="25" fillId="0" borderId="18" xfId="0" applyFont="1" applyFill="1" applyBorder="1" applyAlignment="1">
      <alignment vertical="top"/>
    </xf>
    <xf numFmtId="0" fontId="25" fillId="0" borderId="15" xfId="0" applyFont="1" applyFill="1" applyBorder="1" applyAlignment="1">
      <alignment vertical="top"/>
    </xf>
    <xf numFmtId="49" fontId="35" fillId="0" borderId="0" xfId="0" applyNumberFormat="1" applyFont="1" applyFill="1" applyBorder="1" applyAlignment="1">
      <alignment horizontal="left" vertical="top" wrapText="1"/>
    </xf>
    <xf numFmtId="0" fontId="28" fillId="0" borderId="18" xfId="0" applyFont="1" applyFill="1" applyBorder="1" applyAlignment="1">
      <alignment vertical="top"/>
    </xf>
    <xf numFmtId="0" fontId="28" fillId="0" borderId="15" xfId="0" applyFont="1" applyFill="1" applyBorder="1" applyAlignment="1">
      <alignment vertical="top"/>
    </xf>
    <xf numFmtId="0" fontId="31" fillId="0" borderId="23" xfId="0" applyFont="1" applyFill="1" applyBorder="1" applyAlignment="1">
      <alignment horizontal="center" vertical="top"/>
    </xf>
    <xf numFmtId="49" fontId="34" fillId="0" borderId="18" xfId="0" applyNumberFormat="1" applyFont="1" applyFill="1" applyBorder="1" applyAlignment="1">
      <alignment horizontal="right" vertical="top"/>
    </xf>
    <xf numFmtId="3" fontId="35" fillId="0" borderId="0" xfId="0" applyNumberFormat="1" applyFont="1" applyFill="1" applyBorder="1" applyAlignment="1">
      <alignment horizontal="center" vertical="top"/>
    </xf>
    <xf numFmtId="0" fontId="35" fillId="0" borderId="15" xfId="0" applyFont="1" applyFill="1" applyBorder="1" applyAlignment="1">
      <alignment horizontal="center" vertical="top"/>
    </xf>
    <xf numFmtId="0" fontId="35" fillId="0" borderId="18" xfId="0" applyFont="1" applyFill="1" applyBorder="1" applyAlignment="1">
      <alignment horizontal="right" vertical="top"/>
    </xf>
    <xf numFmtId="49" fontId="35" fillId="0" borderId="0" xfId="0" applyNumberFormat="1" applyFont="1" applyFill="1" applyBorder="1" applyAlignment="1">
      <alignment horizontal="left" vertical="top"/>
    </xf>
    <xf numFmtId="9" fontId="51" fillId="0" borderId="0" xfId="0" applyNumberFormat="1" applyFont="1" applyFill="1" applyBorder="1" applyAlignment="1">
      <alignment horizontal="center" vertical="top"/>
    </xf>
    <xf numFmtId="3" fontId="51" fillId="0" borderId="0" xfId="0" applyNumberFormat="1" applyFont="1" applyFill="1" applyBorder="1" applyAlignment="1">
      <alignment horizontal="center" vertical="top"/>
    </xf>
    <xf numFmtId="2" fontId="33" fillId="0" borderId="15" xfId="0" applyNumberFormat="1" applyFont="1" applyFill="1" applyBorder="1" applyAlignment="1">
      <alignment horizontal="center" vertical="top"/>
    </xf>
    <xf numFmtId="0" fontId="35" fillId="0" borderId="0" xfId="0" applyFont="1" applyFill="1" applyBorder="1" applyAlignment="1">
      <alignment horizontal="left" vertical="top"/>
    </xf>
    <xf numFmtId="4" fontId="35" fillId="0" borderId="0" xfId="0" applyNumberFormat="1" applyFont="1" applyFill="1" applyBorder="1" applyAlignment="1">
      <alignment vertical="top"/>
    </xf>
    <xf numFmtId="4" fontId="35" fillId="0" borderId="15" xfId="0" applyNumberFormat="1" applyFont="1" applyFill="1" applyBorder="1" applyAlignment="1">
      <alignment horizontal="center" vertical="top"/>
    </xf>
    <xf numFmtId="0" fontId="50" fillId="0" borderId="0" xfId="0" applyFont="1" applyFill="1" applyBorder="1" applyAlignment="1">
      <alignment horizontal="left" vertical="top" wrapText="1"/>
    </xf>
    <xf numFmtId="49" fontId="33" fillId="0" borderId="22" xfId="0" applyNumberFormat="1" applyFont="1" applyFill="1" applyBorder="1" applyAlignment="1">
      <alignment horizontal="right" vertical="top"/>
    </xf>
    <xf numFmtId="4" fontId="33" fillId="0" borderId="23" xfId="0" applyNumberFormat="1" applyFont="1" applyFill="1" applyBorder="1" applyAlignment="1">
      <alignment horizontal="center" vertical="top"/>
    </xf>
    <xf numFmtId="49" fontId="29" fillId="0" borderId="24" xfId="0" applyNumberFormat="1" applyFont="1" applyFill="1" applyBorder="1" applyAlignment="1">
      <alignment horizontal="right" vertical="top"/>
    </xf>
    <xf numFmtId="4" fontId="29" fillId="0" borderId="11" xfId="0" applyNumberFormat="1" applyFont="1" applyFill="1" applyBorder="1" applyAlignment="1">
      <alignment horizontal="center" vertical="top"/>
    </xf>
    <xf numFmtId="0" fontId="22" fillId="3" borderId="18" xfId="0" applyFont="1" applyFill="1" applyBorder="1" applyAlignment="1">
      <alignment vertical="top"/>
    </xf>
    <xf numFmtId="0" fontId="22" fillId="3" borderId="0" xfId="0" applyFont="1" applyFill="1" applyBorder="1" applyAlignment="1">
      <alignment vertical="top"/>
    </xf>
    <xf numFmtId="49" fontId="22" fillId="3" borderId="0" xfId="0" applyNumberFormat="1" applyFont="1" applyFill="1" applyBorder="1" applyAlignment="1">
      <alignment horizontal="left" vertical="top" wrapText="1"/>
    </xf>
    <xf numFmtId="0" fontId="22" fillId="3" borderId="0" xfId="0" applyFont="1" applyFill="1" applyBorder="1" applyAlignment="1">
      <alignment horizontal="center" vertical="top"/>
    </xf>
    <xf numFmtId="0" fontId="22" fillId="3" borderId="0" xfId="0" applyNumberFormat="1" applyFont="1" applyFill="1" applyBorder="1" applyAlignment="1">
      <alignment horizontal="center" vertical="top"/>
    </xf>
    <xf numFmtId="0" fontId="22" fillId="3" borderId="15" xfId="0" applyNumberFormat="1" applyFont="1" applyFill="1" applyBorder="1" applyAlignment="1">
      <alignment horizontal="center" vertical="top"/>
    </xf>
    <xf numFmtId="0" fontId="25" fillId="0" borderId="17" xfId="0" applyFont="1" applyFill="1" applyBorder="1" applyAlignment="1">
      <alignment horizontal="right" vertical="top"/>
    </xf>
    <xf numFmtId="0" fontId="25" fillId="0" borderId="13" xfId="0" applyFont="1" applyFill="1" applyBorder="1" applyAlignment="1">
      <alignment horizontal="left" vertical="top"/>
    </xf>
    <xf numFmtId="0" fontId="48" fillId="0" borderId="13" xfId="0" applyNumberFormat="1" applyFont="1" applyFill="1" applyBorder="1" applyAlignment="1">
      <alignment horizontal="left" vertical="top" wrapText="1"/>
    </xf>
    <xf numFmtId="1" fontId="26" fillId="0" borderId="13" xfId="0" applyNumberFormat="1" applyFont="1" applyFill="1" applyBorder="1" applyAlignment="1">
      <alignment horizontal="center" vertical="top"/>
    </xf>
    <xf numFmtId="3" fontId="46" fillId="0" borderId="13" xfId="0" applyNumberFormat="1" applyFont="1" applyFill="1" applyBorder="1" applyAlignment="1">
      <alignment horizontal="center" vertical="top"/>
    </xf>
    <xf numFmtId="4" fontId="28" fillId="0" borderId="13" xfId="0" applyNumberFormat="1" applyFont="1" applyFill="1" applyBorder="1" applyAlignment="1">
      <alignment horizontal="center" vertical="top"/>
    </xf>
    <xf numFmtId="4" fontId="28" fillId="0" borderId="14" xfId="0" applyNumberFormat="1" applyFont="1" applyFill="1" applyBorder="1" applyAlignment="1">
      <alignment horizontal="center" vertical="top"/>
    </xf>
    <xf numFmtId="0" fontId="25" fillId="0" borderId="19" xfId="0" applyFont="1" applyFill="1" applyBorder="1" applyAlignment="1">
      <alignment horizontal="right" vertical="top"/>
    </xf>
    <xf numFmtId="0" fontId="25" fillId="0" borderId="20" xfId="0" applyFont="1" applyFill="1" applyBorder="1" applyAlignment="1">
      <alignment horizontal="left" vertical="top"/>
    </xf>
    <xf numFmtId="0" fontId="48" fillId="0" borderId="20" xfId="0" applyNumberFormat="1" applyFont="1" applyFill="1" applyBorder="1" applyAlignment="1">
      <alignment horizontal="left" vertical="top" wrapText="1"/>
    </xf>
    <xf numFmtId="1" fontId="26" fillId="0" borderId="20" xfId="0" applyNumberFormat="1" applyFont="1" applyFill="1" applyBorder="1" applyAlignment="1">
      <alignment horizontal="center" vertical="top"/>
    </xf>
    <xf numFmtId="3" fontId="46" fillId="0" borderId="20" xfId="0" applyNumberFormat="1" applyFont="1" applyFill="1" applyBorder="1" applyAlignment="1">
      <alignment horizontal="center" vertical="top"/>
    </xf>
    <xf numFmtId="4" fontId="28" fillId="0" borderId="20" xfId="0" applyNumberFormat="1" applyFont="1" applyFill="1" applyBorder="1" applyAlignment="1">
      <alignment horizontal="center" vertical="top"/>
    </xf>
    <xf numFmtId="4" fontId="28" fillId="0" borderId="21" xfId="0" applyNumberFormat="1" applyFont="1" applyFill="1" applyBorder="1" applyAlignment="1">
      <alignment horizontal="center" vertical="top"/>
    </xf>
    <xf numFmtId="0" fontId="35" fillId="0" borderId="20" xfId="0" applyFont="1" applyFill="1" applyBorder="1" applyAlignment="1">
      <alignment vertical="top" wrapText="1"/>
    </xf>
    <xf numFmtId="0" fontId="25" fillId="0" borderId="20" xfId="0" applyFont="1" applyBorder="1" applyAlignment="1">
      <alignment vertical="top"/>
    </xf>
    <xf numFmtId="3" fontId="25" fillId="0" borderId="20" xfId="0" applyNumberFormat="1" applyFont="1" applyFill="1" applyBorder="1" applyAlignment="1">
      <alignment horizontal="center" vertical="top"/>
    </xf>
    <xf numFmtId="4" fontId="25" fillId="0" borderId="20" xfId="0" applyNumberFormat="1" applyFont="1" applyFill="1" applyBorder="1" applyAlignment="1">
      <alignment vertical="top"/>
    </xf>
    <xf numFmtId="4" fontId="25" fillId="0" borderId="21" xfId="0" applyNumberFormat="1" applyFont="1" applyFill="1" applyBorder="1" applyAlignment="1">
      <alignment horizontal="center" vertical="top"/>
    </xf>
    <xf numFmtId="0" fontId="35" fillId="0" borderId="13" xfId="0" applyFont="1" applyFill="1" applyBorder="1" applyAlignment="1">
      <alignment vertical="top" wrapText="1"/>
    </xf>
    <xf numFmtId="0" fontId="25" fillId="0" borderId="13" xfId="0" applyFont="1" applyFill="1" applyBorder="1" applyAlignment="1">
      <alignment vertical="top"/>
    </xf>
    <xf numFmtId="3" fontId="25" fillId="0" borderId="13" xfId="0" applyNumberFormat="1" applyFont="1" applyFill="1" applyBorder="1" applyAlignment="1">
      <alignment horizontal="center" vertical="top"/>
    </xf>
    <xf numFmtId="4" fontId="25" fillId="0" borderId="13" xfId="0" applyNumberFormat="1" applyFont="1" applyFill="1" applyBorder="1" applyAlignment="1">
      <alignment vertical="top"/>
    </xf>
    <xf numFmtId="4" fontId="25" fillId="0" borderId="14" xfId="0" applyNumberFormat="1" applyFont="1" applyFill="1" applyBorder="1" applyAlignment="1">
      <alignment horizontal="center" vertical="top"/>
    </xf>
    <xf numFmtId="0" fontId="25" fillId="0" borderId="20" xfId="0" applyFont="1" applyFill="1" applyBorder="1" applyAlignment="1">
      <alignment vertical="top"/>
    </xf>
    <xf numFmtId="0" fontId="35" fillId="0" borderId="20" xfId="0" applyFont="1" applyFill="1" applyBorder="1" applyAlignment="1">
      <alignment horizontal="left" vertical="top" wrapText="1"/>
    </xf>
    <xf numFmtId="3" fontId="26" fillId="0" borderId="20" xfId="0" applyNumberFormat="1" applyFont="1" applyFill="1" applyBorder="1" applyAlignment="1">
      <alignment horizontal="center" vertical="top"/>
    </xf>
    <xf numFmtId="0" fontId="35" fillId="0" borderId="13" xfId="0" applyFont="1" applyFill="1" applyBorder="1" applyAlignment="1">
      <alignment horizontal="left" vertical="top" wrapText="1"/>
    </xf>
    <xf numFmtId="3" fontId="26" fillId="0" borderId="13" xfId="0" applyNumberFormat="1" applyFont="1" applyFill="1" applyBorder="1" applyAlignment="1">
      <alignment horizontal="center" vertical="top"/>
    </xf>
    <xf numFmtId="1" fontId="26" fillId="0" borderId="20" xfId="0" applyNumberFormat="1" applyFont="1" applyBorder="1" applyAlignment="1">
      <alignment horizontal="center" vertical="top"/>
    </xf>
    <xf numFmtId="1" fontId="26" fillId="0" borderId="13" xfId="0" applyNumberFormat="1" applyFont="1" applyBorder="1" applyAlignment="1">
      <alignment horizontal="center" vertical="top"/>
    </xf>
    <xf numFmtId="49" fontId="38" fillId="0" borderId="20" xfId="0" applyNumberFormat="1" applyFont="1" applyFill="1" applyBorder="1" applyAlignment="1">
      <alignment vertical="top" wrapText="1"/>
    </xf>
    <xf numFmtId="49" fontId="38" fillId="0" borderId="13" xfId="0" applyNumberFormat="1" applyFont="1" applyFill="1" applyBorder="1" applyAlignment="1">
      <alignment vertical="top" wrapText="1"/>
    </xf>
    <xf numFmtId="0" fontId="25" fillId="0" borderId="13" xfId="0" applyNumberFormat="1" applyFont="1" applyFill="1" applyBorder="1" applyAlignment="1">
      <alignment horizontal="left" vertical="top" wrapText="1"/>
    </xf>
    <xf numFmtId="0" fontId="41" fillId="0" borderId="19" xfId="0" applyFont="1" applyFill="1" applyBorder="1" applyAlignment="1">
      <alignment horizontal="right" vertical="top"/>
    </xf>
    <xf numFmtId="0" fontId="41" fillId="0" borderId="20" xfId="0" applyFont="1" applyFill="1" applyBorder="1" applyAlignment="1">
      <alignment horizontal="left" vertical="top"/>
    </xf>
    <xf numFmtId="3" fontId="41" fillId="0" borderId="20" xfId="0" applyNumberFormat="1" applyFont="1" applyFill="1" applyBorder="1" applyAlignment="1">
      <alignment horizontal="center" vertical="top"/>
    </xf>
    <xf numFmtId="0" fontId="41" fillId="0" borderId="17" xfId="0" applyFont="1" applyFill="1" applyBorder="1" applyAlignment="1">
      <alignment horizontal="right" vertical="top"/>
    </xf>
    <xf numFmtId="0" fontId="41" fillId="0" borderId="13" xfId="0" applyFont="1" applyFill="1" applyBorder="1" applyAlignment="1">
      <alignment horizontal="left" vertical="top"/>
    </xf>
    <xf numFmtId="3" fontId="41" fillId="0" borderId="13" xfId="0" applyNumberFormat="1" applyFont="1" applyFill="1" applyBorder="1" applyAlignment="1">
      <alignment horizontal="center" vertical="top"/>
    </xf>
    <xf numFmtId="169" fontId="32" fillId="0" borderId="21" xfId="0" applyNumberFormat="1" applyFont="1" applyFill="1" applyBorder="1" applyAlignment="1" applyProtection="1">
      <alignment horizontal="right" vertical="center"/>
      <protection locked="0"/>
    </xf>
    <xf numFmtId="3" fontId="26" fillId="0" borderId="21" xfId="0" applyNumberFormat="1" applyFont="1" applyFill="1" applyBorder="1" applyAlignment="1">
      <alignment horizontal="center" vertical="top"/>
    </xf>
    <xf numFmtId="3" fontId="26" fillId="0" borderId="14" xfId="0" applyNumberFormat="1" applyFont="1" applyFill="1" applyBorder="1" applyAlignment="1">
      <alignment horizontal="center" vertical="top"/>
    </xf>
    <xf numFmtId="49" fontId="35" fillId="0" borderId="20" xfId="0" applyNumberFormat="1" applyFont="1" applyFill="1" applyBorder="1" applyAlignment="1">
      <alignment vertical="top" wrapText="1"/>
    </xf>
    <xf numFmtId="0" fontId="25" fillId="0" borderId="13" xfId="0" applyNumberFormat="1" applyFont="1" applyFill="1" applyBorder="1" applyAlignment="1">
      <alignment horizontal="left" vertical="top"/>
    </xf>
    <xf numFmtId="49" fontId="35" fillId="0" borderId="13" xfId="0" applyNumberFormat="1" applyFont="1" applyFill="1" applyBorder="1" applyAlignment="1">
      <alignment vertical="top" wrapText="1"/>
    </xf>
    <xf numFmtId="0" fontId="39" fillId="0" borderId="13" xfId="0" applyFont="1" applyFill="1" applyBorder="1" applyAlignment="1">
      <alignment horizontal="center" vertical="top"/>
    </xf>
    <xf numFmtId="49" fontId="25" fillId="0" borderId="20" xfId="0" applyNumberFormat="1" applyFont="1" applyFill="1" applyBorder="1" applyAlignment="1">
      <alignment horizontal="left" vertical="top"/>
    </xf>
    <xf numFmtId="0" fontId="25" fillId="0" borderId="20" xfId="0" applyFont="1" applyFill="1" applyBorder="1" applyAlignment="1">
      <alignment horizontal="left" vertical="top" wrapText="1"/>
    </xf>
    <xf numFmtId="0" fontId="39" fillId="0" borderId="20" xfId="0" applyFont="1" applyFill="1" applyBorder="1" applyAlignment="1">
      <alignment horizontal="center" vertical="top"/>
    </xf>
    <xf numFmtId="49" fontId="25" fillId="0" borderId="13" xfId="0" applyNumberFormat="1" applyFont="1" applyFill="1" applyBorder="1" applyAlignment="1">
      <alignment horizontal="left" vertical="top"/>
    </xf>
    <xf numFmtId="0" fontId="38" fillId="0" borderId="13" xfId="0" applyFont="1" applyFill="1" applyBorder="1" applyAlignment="1">
      <alignment wrapText="1"/>
    </xf>
    <xf numFmtId="0" fontId="25" fillId="0" borderId="20" xfId="0" applyNumberFormat="1" applyFont="1" applyFill="1" applyBorder="1" applyAlignment="1">
      <alignment horizontal="left" vertical="top"/>
    </xf>
    <xf numFmtId="0" fontId="25" fillId="0" borderId="13" xfId="0" applyFont="1" applyFill="1" applyBorder="1" applyAlignment="1">
      <alignment horizontal="left" vertical="top" wrapText="1"/>
    </xf>
    <xf numFmtId="164" fontId="26" fillId="0" borderId="13" xfId="0" applyNumberFormat="1" applyFont="1" applyFill="1" applyBorder="1" applyAlignment="1">
      <alignment horizontal="center" vertical="top"/>
    </xf>
    <xf numFmtId="0" fontId="34" fillId="0" borderId="20" xfId="0" applyFont="1" applyFill="1" applyBorder="1" applyAlignment="1">
      <alignment wrapText="1"/>
    </xf>
    <xf numFmtId="0" fontId="38" fillId="0" borderId="20" xfId="0" applyFont="1" applyFill="1" applyBorder="1" applyAlignment="1">
      <alignment wrapText="1"/>
    </xf>
    <xf numFmtId="0" fontId="25" fillId="0" borderId="20" xfId="0" applyNumberFormat="1" applyFont="1" applyFill="1" applyBorder="1" applyAlignment="1">
      <alignment horizontal="left" vertical="top" wrapText="1"/>
    </xf>
    <xf numFmtId="0" fontId="29" fillId="0" borderId="17" xfId="0" applyFont="1" applyFill="1" applyBorder="1" applyAlignment="1">
      <alignment vertical="top"/>
    </xf>
    <xf numFmtId="0" fontId="29" fillId="0" borderId="13" xfId="0" applyFont="1" applyFill="1" applyBorder="1" applyAlignment="1">
      <alignment vertical="top"/>
    </xf>
    <xf numFmtId="0" fontId="29" fillId="0" borderId="14" xfId="0" applyFont="1" applyFill="1" applyBorder="1" applyAlignment="1">
      <alignment vertical="top"/>
    </xf>
    <xf numFmtId="49" fontId="38" fillId="0" borderId="20" xfId="0" applyNumberFormat="1" applyFont="1" applyFill="1" applyBorder="1" applyAlignment="1">
      <alignment horizontal="left" vertical="top" wrapText="1"/>
    </xf>
    <xf numFmtId="0" fontId="35" fillId="0" borderId="20" xfId="0" applyNumberFormat="1" applyFont="1" applyFill="1" applyBorder="1" applyAlignment="1">
      <alignment horizontal="left" vertical="top" wrapText="1"/>
    </xf>
    <xf numFmtId="0" fontId="25" fillId="0" borderId="17" xfId="0" applyFont="1" applyFill="1" applyBorder="1" applyAlignment="1">
      <alignment horizontal="left" vertical="top" wrapText="1"/>
    </xf>
    <xf numFmtId="0" fontId="25" fillId="0" borderId="14" xfId="0" applyFont="1" applyFill="1" applyBorder="1" applyAlignment="1">
      <alignment horizontal="left" vertical="top" wrapText="1"/>
    </xf>
    <xf numFmtId="0" fontId="25" fillId="0" borderId="17" xfId="0" applyFont="1" applyFill="1" applyBorder="1" applyAlignment="1">
      <alignment vertical="top"/>
    </xf>
    <xf numFmtId="0" fontId="25" fillId="0" borderId="14" xfId="0" applyFont="1" applyFill="1" applyBorder="1" applyAlignment="1">
      <alignment vertical="top"/>
    </xf>
    <xf numFmtId="0" fontId="34" fillId="0" borderId="20" xfId="0" applyFont="1" applyFill="1" applyBorder="1" applyAlignment="1">
      <alignment horizontal="left" vertical="top" wrapText="1"/>
    </xf>
    <xf numFmtId="0" fontId="25" fillId="0" borderId="19" xfId="0" applyFont="1" applyFill="1" applyBorder="1" applyAlignment="1">
      <alignment vertical="top"/>
    </xf>
    <xf numFmtId="49" fontId="35" fillId="0" borderId="20" xfId="0" applyNumberFormat="1" applyFont="1" applyFill="1" applyBorder="1" applyAlignment="1">
      <alignment horizontal="left" vertical="top" wrapText="1"/>
    </xf>
  </cellXfs>
  <cellStyles count="5">
    <cellStyle name="Navadno" xfId="0" builtinId="0"/>
    <cellStyle name="Normal 15" xfId="4"/>
    <cellStyle name="Normal_N36023 (2)" xfId="1"/>
    <cellStyle name="Normal_PL_SD" xfId="2"/>
    <cellStyle name="Valuta" xfId="3" builtinId="4"/>
  </cellStyles>
  <dxfs count="64">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CCC"/>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GEOPLIN\plinovod_M5_R51_Vodice_TETOL\10311_PGDre_plinovod_M5_R51_Vodice_TETOL\10311_3_Gradbeni_del\10311_31_Plinovod_M5\10311_BS2-M5\Tekst\10311_PGDre_P_314_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Strojniki\PLIN\JPE%20LJUBLJANA\plin_JPE_RV%2033_8089\00_04_05_09_PZI_8089\05_01_Strojne_instalacije_in_strojna_oprema\PZI_RV33_POPI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4 Osnova"/>
      <sheetName val="314 Rekapitulacija"/>
      <sheetName val="314 Uvod v predračun"/>
      <sheetName val="314 Popis"/>
      <sheetName val="314 rekapitulacija vseh del"/>
      <sheetName val="HPR_SD_stara verzija"/>
    </sheetNames>
    <sheetDataSet>
      <sheetData sheetId="0">
        <row r="33">
          <cell r="B33">
            <v>1</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nova"/>
      <sheetName val="ARMATURA"/>
      <sheetName val="MATERIAL"/>
      <sheetName val="REKAPITULACIJA"/>
    </sheetNames>
    <sheetDataSet>
      <sheetData sheetId="0" refreshError="1">
        <row r="12">
          <cell r="B12">
            <v>240</v>
          </cell>
        </row>
        <row r="14">
          <cell r="B14">
            <v>1</v>
          </cell>
        </row>
      </sheetData>
      <sheetData sheetId="1"/>
      <sheetData sheetId="2"/>
      <sheetData sheetId="3"/>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U161"/>
  <sheetViews>
    <sheetView tabSelected="1" view="pageBreakPreview" zoomScale="80" zoomScaleNormal="100" zoomScaleSheetLayoutView="80" workbookViewId="0">
      <selection activeCell="K28" sqref="K28"/>
    </sheetView>
  </sheetViews>
  <sheetFormatPr defaultColWidth="20.7109375" defaultRowHeight="12.75"/>
  <cols>
    <col min="1" max="1" width="6.7109375" style="92" customWidth="1"/>
    <col min="2" max="2" width="16.5703125" style="91" customWidth="1"/>
    <col min="3" max="3" width="10.7109375" style="92" customWidth="1"/>
    <col min="4" max="4" width="15.7109375" style="94" customWidth="1"/>
    <col min="5" max="5" width="15.85546875" style="92" customWidth="1"/>
    <col min="6" max="6" width="5.5703125" style="93" customWidth="1"/>
    <col min="7" max="7" width="4.85546875" style="94" customWidth="1"/>
    <col min="8" max="8" width="26" style="92" customWidth="1"/>
    <col min="9" max="9" width="3.85546875" style="93" customWidth="1"/>
    <col min="10" max="10" width="4.7109375" style="94" customWidth="1"/>
    <col min="11" max="11" width="2.140625" style="92" customWidth="1"/>
    <col min="12" max="12" width="3.7109375" style="94" customWidth="1"/>
    <col min="13" max="13" width="9" style="92" customWidth="1"/>
    <col min="14" max="14" width="11.28515625" style="92" customWidth="1"/>
    <col min="15" max="16384" width="20.7109375" style="92"/>
  </cols>
  <sheetData>
    <row r="1" spans="1:21" s="86" customFormat="1" ht="14.25" customHeight="1">
      <c r="A1" s="307"/>
      <c r="B1" s="202"/>
      <c r="C1" s="202"/>
      <c r="D1" s="202"/>
      <c r="E1" s="202"/>
      <c r="F1" s="202"/>
      <c r="G1" s="202"/>
      <c r="H1" s="202"/>
      <c r="I1" s="202"/>
      <c r="J1" s="202"/>
      <c r="K1" s="202"/>
      <c r="L1" s="202"/>
      <c r="M1" s="203"/>
      <c r="N1" s="167"/>
      <c r="O1" s="88"/>
      <c r="Q1" s="88"/>
    </row>
    <row r="2" spans="1:21" s="86" customFormat="1" ht="12.75" customHeight="1">
      <c r="A2" s="308"/>
      <c r="B2" s="205" t="s">
        <v>99</v>
      </c>
      <c r="C2" s="206" t="s">
        <v>235</v>
      </c>
      <c r="D2" s="206"/>
      <c r="E2" s="206"/>
      <c r="F2" s="206"/>
      <c r="G2" s="206"/>
      <c r="H2" s="206"/>
      <c r="I2" s="206"/>
      <c r="J2" s="204"/>
      <c r="K2" s="204"/>
      <c r="L2" s="204"/>
      <c r="M2" s="207"/>
      <c r="N2" s="166"/>
    </row>
    <row r="3" spans="1:21" s="84" customFormat="1">
      <c r="A3" s="308"/>
      <c r="B3" s="208"/>
      <c r="C3" s="209" t="s">
        <v>236</v>
      </c>
      <c r="D3" s="209"/>
      <c r="E3" s="209"/>
      <c r="F3" s="209"/>
      <c r="G3" s="209"/>
      <c r="H3" s="209"/>
      <c r="I3" s="209"/>
      <c r="J3" s="204"/>
      <c r="K3" s="204"/>
      <c r="L3" s="204"/>
      <c r="M3" s="207"/>
      <c r="R3" s="86"/>
      <c r="T3" s="85"/>
      <c r="U3" s="85"/>
    </row>
    <row r="4" spans="1:21">
      <c r="A4" s="308"/>
      <c r="B4" s="208"/>
      <c r="C4" s="209" t="s">
        <v>237</v>
      </c>
      <c r="D4" s="209"/>
      <c r="E4" s="209"/>
      <c r="F4" s="209"/>
      <c r="G4" s="209"/>
      <c r="H4" s="209"/>
      <c r="I4" s="209"/>
      <c r="J4" s="204"/>
      <c r="K4" s="204"/>
      <c r="L4" s="204"/>
      <c r="M4" s="207"/>
      <c r="N4" s="201"/>
    </row>
    <row r="5" spans="1:21">
      <c r="A5" s="308"/>
      <c r="B5" s="208"/>
      <c r="C5" s="209"/>
      <c r="D5" s="209"/>
      <c r="E5" s="209"/>
      <c r="F5" s="209"/>
      <c r="G5" s="209"/>
      <c r="H5" s="209"/>
      <c r="I5" s="209"/>
      <c r="J5" s="204"/>
      <c r="K5" s="204"/>
      <c r="L5" s="204"/>
      <c r="M5" s="207"/>
      <c r="N5" s="201"/>
    </row>
    <row r="6" spans="1:21" ht="15">
      <c r="A6" s="308"/>
      <c r="B6" s="205" t="s">
        <v>238</v>
      </c>
      <c r="C6" s="210" t="s">
        <v>348</v>
      </c>
      <c r="D6" s="210"/>
      <c r="E6" s="210"/>
      <c r="F6" s="210"/>
      <c r="G6" s="210"/>
      <c r="H6" s="211"/>
      <c r="I6" s="212"/>
      <c r="J6" s="204"/>
      <c r="K6" s="204"/>
      <c r="L6" s="204"/>
      <c r="M6" s="207"/>
      <c r="N6" s="201"/>
    </row>
    <row r="7" spans="1:21">
      <c r="A7" s="308"/>
      <c r="B7" s="208"/>
      <c r="C7" s="213"/>
      <c r="D7" s="213"/>
      <c r="E7" s="213"/>
      <c r="F7" s="213"/>
      <c r="G7" s="213"/>
      <c r="H7" s="213"/>
      <c r="I7" s="213"/>
      <c r="J7" s="204"/>
      <c r="K7" s="204"/>
      <c r="L7" s="204"/>
      <c r="M7" s="207"/>
      <c r="N7" s="201"/>
    </row>
    <row r="8" spans="1:21" ht="15">
      <c r="A8" s="308"/>
      <c r="B8" s="205" t="s">
        <v>102</v>
      </c>
      <c r="C8" s="210" t="s">
        <v>349</v>
      </c>
      <c r="D8" s="210"/>
      <c r="E8" s="210"/>
      <c r="F8" s="210"/>
      <c r="G8" s="210"/>
      <c r="H8" s="211"/>
      <c r="I8" s="212"/>
      <c r="J8" s="204"/>
      <c r="K8" s="204"/>
      <c r="L8" s="204"/>
      <c r="M8" s="207"/>
      <c r="N8" s="201"/>
    </row>
    <row r="9" spans="1:21">
      <c r="A9" s="308"/>
      <c r="B9" s="208"/>
      <c r="C9" s="213"/>
      <c r="D9" s="213"/>
      <c r="E9" s="213"/>
      <c r="F9" s="213"/>
      <c r="G9" s="213"/>
      <c r="H9" s="213"/>
      <c r="I9" s="213"/>
      <c r="J9" s="204"/>
      <c r="K9" s="204"/>
      <c r="L9" s="204"/>
      <c r="M9" s="207"/>
    </row>
    <row r="10" spans="1:21" ht="15">
      <c r="A10" s="308"/>
      <c r="B10" s="205" t="s">
        <v>239</v>
      </c>
      <c r="C10" s="214"/>
      <c r="D10" s="214"/>
      <c r="E10" s="214"/>
      <c r="F10" s="214"/>
      <c r="G10" s="214"/>
      <c r="H10" s="215"/>
      <c r="I10" s="216"/>
      <c r="J10" s="204"/>
      <c r="K10" s="204"/>
      <c r="L10" s="204"/>
      <c r="M10" s="207"/>
    </row>
    <row r="11" spans="1:21" ht="15">
      <c r="A11" s="308"/>
      <c r="B11" s="205"/>
      <c r="C11" s="213"/>
      <c r="D11" s="213"/>
      <c r="E11" s="213"/>
      <c r="F11" s="213"/>
      <c r="G11" s="213"/>
      <c r="H11" s="213"/>
      <c r="I11" s="213"/>
      <c r="J11" s="204"/>
      <c r="K11" s="204"/>
      <c r="L11" s="204"/>
      <c r="M11" s="207"/>
    </row>
    <row r="12" spans="1:21" ht="15">
      <c r="A12" s="308"/>
      <c r="B12" s="205" t="s">
        <v>240</v>
      </c>
      <c r="C12" s="214"/>
      <c r="D12" s="214"/>
      <c r="E12" s="214"/>
      <c r="F12" s="214"/>
      <c r="G12" s="214"/>
      <c r="H12" s="215"/>
      <c r="I12" s="216"/>
      <c r="J12" s="204"/>
      <c r="K12" s="204"/>
      <c r="L12" s="204"/>
      <c r="M12" s="207"/>
    </row>
    <row r="13" spans="1:21">
      <c r="A13" s="308"/>
      <c r="B13" s="204"/>
      <c r="C13" s="213"/>
      <c r="D13" s="213"/>
      <c r="E13" s="213"/>
      <c r="F13" s="213"/>
      <c r="G13" s="213"/>
      <c r="H13" s="213"/>
      <c r="I13" s="213"/>
      <c r="J13" s="204"/>
      <c r="K13" s="204"/>
      <c r="L13" s="204"/>
      <c r="M13" s="207"/>
    </row>
    <row r="14" spans="1:21" ht="18">
      <c r="A14" s="308"/>
      <c r="B14" s="204"/>
      <c r="C14" s="217" t="s">
        <v>241</v>
      </c>
      <c r="D14" s="217"/>
      <c r="E14" s="217"/>
      <c r="F14" s="217"/>
      <c r="G14" s="217"/>
      <c r="H14" s="217"/>
      <c r="I14" s="218"/>
      <c r="J14" s="204"/>
      <c r="K14" s="204"/>
      <c r="L14" s="204"/>
      <c r="M14" s="207"/>
    </row>
    <row r="15" spans="1:21" ht="43.5" customHeight="1">
      <c r="A15" s="308"/>
      <c r="B15" s="204"/>
      <c r="C15" s="217" t="s">
        <v>350</v>
      </c>
      <c r="D15" s="217"/>
      <c r="E15" s="217"/>
      <c r="F15" s="217"/>
      <c r="G15" s="217"/>
      <c r="H15" s="217"/>
      <c r="I15" s="218"/>
      <c r="J15" s="204"/>
      <c r="K15" s="204"/>
      <c r="L15" s="204"/>
      <c r="M15" s="207"/>
    </row>
    <row r="16" spans="1:21" ht="20.25">
      <c r="A16" s="308"/>
      <c r="B16" s="204"/>
      <c r="C16" s="219"/>
      <c r="D16" s="219"/>
      <c r="E16" s="219"/>
      <c r="F16" s="219"/>
      <c r="G16" s="219"/>
      <c r="H16" s="219"/>
      <c r="I16" s="218"/>
      <c r="J16" s="204"/>
      <c r="K16" s="204"/>
      <c r="L16" s="204"/>
      <c r="M16" s="207"/>
    </row>
    <row r="17" spans="1:13">
      <c r="A17" s="308"/>
      <c r="B17" s="204"/>
      <c r="C17" s="220"/>
      <c r="D17" s="204"/>
      <c r="E17" s="204"/>
      <c r="F17" s="204"/>
      <c r="G17" s="204"/>
      <c r="H17" s="221"/>
      <c r="I17" s="218"/>
      <c r="J17" s="204"/>
      <c r="K17" s="204"/>
      <c r="L17" s="204"/>
      <c r="M17" s="207"/>
    </row>
    <row r="18" spans="1:13" ht="23.25">
      <c r="A18" s="308"/>
      <c r="B18" s="204"/>
      <c r="C18" s="222" t="s">
        <v>242</v>
      </c>
      <c r="D18" s="222"/>
      <c r="E18" s="222"/>
      <c r="F18" s="222"/>
      <c r="G18" s="222"/>
      <c r="H18" s="222"/>
      <c r="I18" s="218"/>
      <c r="J18" s="204"/>
      <c r="K18" s="204"/>
      <c r="L18" s="204"/>
      <c r="M18" s="207"/>
    </row>
    <row r="19" spans="1:13">
      <c r="A19" s="308"/>
      <c r="B19" s="204"/>
      <c r="C19" s="204"/>
      <c r="D19" s="204"/>
      <c r="E19" s="204"/>
      <c r="F19" s="204"/>
      <c r="G19" s="204"/>
      <c r="H19" s="221"/>
      <c r="I19" s="218"/>
      <c r="J19" s="204"/>
      <c r="K19" s="204"/>
      <c r="L19" s="204"/>
      <c r="M19" s="207"/>
    </row>
    <row r="20" spans="1:13" ht="15.75">
      <c r="A20" s="309"/>
      <c r="B20" s="224" t="s">
        <v>243</v>
      </c>
      <c r="C20" s="225" t="s">
        <v>124</v>
      </c>
      <c r="D20" s="226"/>
      <c r="E20" s="226"/>
      <c r="F20" s="226"/>
      <c r="G20" s="226"/>
      <c r="H20" s="227">
        <f>'Popis del'!G70</f>
        <v>0</v>
      </c>
      <c r="I20" s="228"/>
      <c r="J20" s="228"/>
      <c r="K20" s="223"/>
      <c r="L20" s="223"/>
      <c r="M20" s="229"/>
    </row>
    <row r="21" spans="1:13" ht="5.0999999999999996" customHeight="1">
      <c r="A21" s="309"/>
      <c r="B21" s="224"/>
      <c r="C21" s="225"/>
      <c r="D21" s="226"/>
      <c r="E21" s="226"/>
      <c r="F21" s="226"/>
      <c r="G21" s="226"/>
      <c r="H21" s="227"/>
      <c r="I21" s="228"/>
      <c r="J21" s="228"/>
      <c r="K21" s="223"/>
      <c r="L21" s="223"/>
      <c r="M21" s="229"/>
    </row>
    <row r="22" spans="1:13" ht="15.75">
      <c r="A22" s="309"/>
      <c r="B22" s="224" t="s">
        <v>244</v>
      </c>
      <c r="C22" s="225" t="s">
        <v>105</v>
      </c>
      <c r="D22" s="226"/>
      <c r="E22" s="226"/>
      <c r="F22" s="226"/>
      <c r="G22" s="226"/>
      <c r="H22" s="227">
        <f>'Popis del'!G128</f>
        <v>0</v>
      </c>
      <c r="I22" s="228"/>
      <c r="J22" s="228"/>
      <c r="K22" s="223"/>
      <c r="L22" s="223"/>
      <c r="M22" s="229"/>
    </row>
    <row r="23" spans="1:13" ht="5.0999999999999996" customHeight="1">
      <c r="A23" s="309"/>
      <c r="B23" s="224"/>
      <c r="C23" s="225"/>
      <c r="D23" s="226"/>
      <c r="E23" s="226"/>
      <c r="F23" s="226"/>
      <c r="G23" s="226"/>
      <c r="H23" s="227"/>
      <c r="I23" s="228"/>
      <c r="J23" s="228"/>
      <c r="K23" s="223"/>
      <c r="L23" s="223"/>
      <c r="M23" s="229"/>
    </row>
    <row r="24" spans="1:13" ht="15.75">
      <c r="A24" s="309"/>
      <c r="B24" s="224" t="s">
        <v>246</v>
      </c>
      <c r="C24" s="225" t="s">
        <v>139</v>
      </c>
      <c r="D24" s="226"/>
      <c r="E24" s="226"/>
      <c r="F24" s="226"/>
      <c r="G24" s="226"/>
      <c r="H24" s="227">
        <f>'Popis del'!G166</f>
        <v>0</v>
      </c>
      <c r="I24" s="228"/>
      <c r="J24" s="228"/>
      <c r="K24" s="223"/>
      <c r="L24" s="223"/>
      <c r="M24" s="229"/>
    </row>
    <row r="25" spans="1:13" ht="5.0999999999999996" customHeight="1">
      <c r="A25" s="309"/>
      <c r="B25" s="224"/>
      <c r="C25" s="225"/>
      <c r="D25" s="226"/>
      <c r="E25" s="226"/>
      <c r="F25" s="226"/>
      <c r="G25" s="226"/>
      <c r="H25" s="227"/>
      <c r="I25" s="228"/>
      <c r="J25" s="228"/>
      <c r="K25" s="223"/>
      <c r="L25" s="223"/>
      <c r="M25" s="229"/>
    </row>
    <row r="26" spans="1:13" ht="15.75">
      <c r="A26" s="309"/>
      <c r="B26" s="224" t="s">
        <v>351</v>
      </c>
      <c r="C26" s="225" t="s">
        <v>140</v>
      </c>
      <c r="D26" s="226"/>
      <c r="E26" s="226"/>
      <c r="F26" s="226"/>
      <c r="G26" s="226"/>
      <c r="H26" s="227">
        <f>'Popis del'!G192</f>
        <v>0</v>
      </c>
      <c r="I26" s="228"/>
      <c r="J26" s="228"/>
      <c r="K26" s="223"/>
      <c r="L26" s="223"/>
      <c r="M26" s="229"/>
    </row>
    <row r="27" spans="1:13" ht="5.0999999999999996" customHeight="1">
      <c r="A27" s="309"/>
      <c r="B27" s="224"/>
      <c r="C27" s="225"/>
      <c r="D27" s="226"/>
      <c r="E27" s="226"/>
      <c r="F27" s="226"/>
      <c r="G27" s="226"/>
      <c r="H27" s="227"/>
      <c r="I27" s="228"/>
      <c r="J27" s="228"/>
      <c r="K27" s="223"/>
      <c r="L27" s="223"/>
      <c r="M27" s="229"/>
    </row>
    <row r="28" spans="1:13" ht="15.75">
      <c r="A28" s="309"/>
      <c r="B28" s="224" t="s">
        <v>352</v>
      </c>
      <c r="C28" s="225" t="s">
        <v>106</v>
      </c>
      <c r="D28" s="226"/>
      <c r="E28" s="226"/>
      <c r="F28" s="226"/>
      <c r="G28" s="226"/>
      <c r="H28" s="227">
        <f>'Popis del'!G212</f>
        <v>0</v>
      </c>
      <c r="I28" s="228"/>
      <c r="J28" s="228"/>
      <c r="K28" s="223"/>
      <c r="L28" s="223"/>
      <c r="M28" s="229"/>
    </row>
    <row r="29" spans="1:13" ht="5.0999999999999996" customHeight="1">
      <c r="A29" s="309"/>
      <c r="B29" s="224"/>
      <c r="C29" s="225"/>
      <c r="D29" s="226"/>
      <c r="E29" s="226"/>
      <c r="F29" s="226"/>
      <c r="G29" s="226"/>
      <c r="H29" s="227"/>
      <c r="I29" s="228"/>
      <c r="J29" s="228"/>
      <c r="K29" s="223"/>
      <c r="L29" s="223"/>
      <c r="M29" s="229"/>
    </row>
    <row r="30" spans="1:13" ht="15.75">
      <c r="A30" s="309"/>
      <c r="B30" s="224" t="s">
        <v>353</v>
      </c>
      <c r="C30" s="225" t="s">
        <v>141</v>
      </c>
      <c r="D30" s="226"/>
      <c r="E30" s="226"/>
      <c r="F30" s="226"/>
      <c r="G30" s="226"/>
      <c r="H30" s="227">
        <f>'Popis del'!G241</f>
        <v>0</v>
      </c>
      <c r="I30" s="228"/>
      <c r="J30" s="228"/>
      <c r="K30" s="223"/>
      <c r="L30" s="223"/>
      <c r="M30" s="229"/>
    </row>
    <row r="31" spans="1:13" ht="5.0999999999999996" customHeight="1">
      <c r="A31" s="309"/>
      <c r="B31" s="224"/>
      <c r="C31" s="225"/>
      <c r="D31" s="226"/>
      <c r="E31" s="226"/>
      <c r="F31" s="226"/>
      <c r="G31" s="226"/>
      <c r="H31" s="227"/>
      <c r="I31" s="228"/>
      <c r="J31" s="228"/>
      <c r="K31" s="223"/>
      <c r="L31" s="223"/>
      <c r="M31" s="229"/>
    </row>
    <row r="32" spans="1:13" ht="15.75">
      <c r="A32" s="309"/>
      <c r="B32" s="224" t="s">
        <v>354</v>
      </c>
      <c r="C32" s="225" t="s">
        <v>217</v>
      </c>
      <c r="D32" s="226"/>
      <c r="E32" s="226"/>
      <c r="F32" s="226"/>
      <c r="G32" s="226"/>
      <c r="H32" s="227">
        <f>'Popis del'!G248</f>
        <v>0</v>
      </c>
      <c r="I32" s="228"/>
      <c r="J32" s="228"/>
      <c r="K32" s="223"/>
      <c r="L32" s="223"/>
      <c r="M32" s="229"/>
    </row>
    <row r="33" spans="1:14" ht="5.0999999999999996" customHeight="1">
      <c r="A33" s="309"/>
      <c r="B33" s="224"/>
      <c r="C33" s="225"/>
      <c r="D33" s="226"/>
      <c r="E33" s="226"/>
      <c r="F33" s="226"/>
      <c r="G33" s="226"/>
      <c r="H33" s="227"/>
      <c r="I33" s="228"/>
      <c r="J33" s="228"/>
      <c r="K33" s="223"/>
      <c r="L33" s="223"/>
      <c r="M33" s="229"/>
    </row>
    <row r="34" spans="1:14" ht="15.75">
      <c r="A34" s="309"/>
      <c r="B34" s="224" t="s">
        <v>355</v>
      </c>
      <c r="C34" s="225" t="s">
        <v>245</v>
      </c>
      <c r="D34" s="226"/>
      <c r="E34" s="226"/>
      <c r="F34" s="226"/>
      <c r="G34" s="226"/>
      <c r="H34" s="227">
        <f>'Popis del'!G259</f>
        <v>0</v>
      </c>
      <c r="I34" s="228"/>
      <c r="J34" s="228"/>
      <c r="K34" s="223"/>
      <c r="L34" s="223"/>
      <c r="M34" s="229"/>
    </row>
    <row r="35" spans="1:14" ht="15.75" thickBot="1">
      <c r="A35" s="309"/>
      <c r="B35" s="230"/>
      <c r="C35" s="231"/>
      <c r="D35" s="231"/>
      <c r="E35" s="231"/>
      <c r="F35" s="231"/>
      <c r="G35" s="231"/>
      <c r="H35" s="232"/>
      <c r="I35" s="228"/>
      <c r="J35" s="228"/>
      <c r="K35" s="223"/>
      <c r="L35" s="223"/>
      <c r="M35" s="229"/>
      <c r="N35" s="104"/>
    </row>
    <row r="36" spans="1:14" ht="15.75">
      <c r="A36" s="309"/>
      <c r="B36" s="233"/>
      <c r="C36" s="234" t="s">
        <v>247</v>
      </c>
      <c r="D36" s="234"/>
      <c r="E36" s="234"/>
      <c r="F36" s="234"/>
      <c r="G36" s="234"/>
      <c r="H36" s="235">
        <f>SUM(H20:H35)</f>
        <v>0</v>
      </c>
      <c r="I36" s="236"/>
      <c r="J36" s="236" t="s">
        <v>248</v>
      </c>
      <c r="K36" s="237"/>
      <c r="L36" s="238"/>
      <c r="M36" s="229"/>
      <c r="N36" s="105"/>
    </row>
    <row r="37" spans="1:14" ht="15.75">
      <c r="A37" s="309"/>
      <c r="B37" s="239"/>
      <c r="C37" s="240"/>
      <c r="D37" s="240"/>
      <c r="E37" s="240"/>
      <c r="F37" s="240"/>
      <c r="G37" s="240"/>
      <c r="H37" s="241"/>
      <c r="I37" s="242"/>
      <c r="J37" s="242"/>
      <c r="K37" s="223"/>
      <c r="L37" s="243"/>
      <c r="M37" s="229"/>
      <c r="N37" s="104"/>
    </row>
    <row r="38" spans="1:14" ht="15.75">
      <c r="A38" s="309"/>
      <c r="B38" s="239"/>
      <c r="C38" s="240" t="s">
        <v>249</v>
      </c>
      <c r="D38" s="240"/>
      <c r="E38" s="240"/>
      <c r="F38" s="240"/>
      <c r="G38" s="240"/>
      <c r="H38" s="241">
        <f>H36*0.22</f>
        <v>0</v>
      </c>
      <c r="I38" s="242"/>
      <c r="J38" s="242" t="s">
        <v>248</v>
      </c>
      <c r="K38" s="223"/>
      <c r="L38" s="243"/>
      <c r="M38" s="229"/>
      <c r="N38" s="104"/>
    </row>
    <row r="39" spans="1:14" ht="15.75">
      <c r="A39" s="309"/>
      <c r="B39" s="239"/>
      <c r="C39" s="240"/>
      <c r="D39" s="240"/>
      <c r="E39" s="240"/>
      <c r="F39" s="240"/>
      <c r="G39" s="240"/>
      <c r="H39" s="241"/>
      <c r="I39" s="242"/>
      <c r="J39" s="242"/>
      <c r="K39" s="223"/>
      <c r="L39" s="243"/>
      <c r="M39" s="229"/>
      <c r="N39" s="104"/>
    </row>
    <row r="40" spans="1:14" ht="16.5" thickBot="1">
      <c r="A40" s="308"/>
      <c r="B40" s="244"/>
      <c r="C40" s="245" t="s">
        <v>250</v>
      </c>
      <c r="D40" s="245"/>
      <c r="E40" s="245"/>
      <c r="F40" s="245"/>
      <c r="G40" s="245"/>
      <c r="H40" s="246">
        <f>H36+H38</f>
        <v>0</v>
      </c>
      <c r="I40" s="245"/>
      <c r="J40" s="245" t="s">
        <v>248</v>
      </c>
      <c r="K40" s="247"/>
      <c r="L40" s="248"/>
      <c r="M40" s="207"/>
      <c r="N40" s="104"/>
    </row>
    <row r="41" spans="1:14" ht="15">
      <c r="A41" s="308"/>
      <c r="B41" s="204"/>
      <c r="C41" s="204"/>
      <c r="D41" s="204"/>
      <c r="E41" s="204"/>
      <c r="F41" s="204"/>
      <c r="G41" s="204"/>
      <c r="H41" s="221"/>
      <c r="I41" s="218"/>
      <c r="J41" s="242"/>
      <c r="K41" s="204"/>
      <c r="L41" s="204"/>
      <c r="M41" s="207"/>
      <c r="N41" s="104"/>
    </row>
    <row r="42" spans="1:14">
      <c r="A42" s="308"/>
      <c r="B42" s="204"/>
      <c r="C42" s="204"/>
      <c r="D42" s="204"/>
      <c r="E42" s="204"/>
      <c r="F42" s="204"/>
      <c r="G42" s="204"/>
      <c r="H42" s="221"/>
      <c r="I42" s="218"/>
      <c r="J42" s="204"/>
      <c r="K42" s="204"/>
      <c r="L42" s="204"/>
      <c r="M42" s="207"/>
      <c r="N42" s="104"/>
    </row>
    <row r="43" spans="1:14">
      <c r="A43" s="308"/>
      <c r="B43" s="249"/>
      <c r="C43" s="250"/>
      <c r="D43" s="250"/>
      <c r="E43" s="251"/>
      <c r="F43" s="252"/>
      <c r="G43" s="253"/>
      <c r="H43" s="254"/>
      <c r="I43" s="255"/>
      <c r="J43" s="256"/>
      <c r="K43" s="257"/>
      <c r="L43" s="258"/>
      <c r="M43" s="269"/>
      <c r="N43" s="104"/>
    </row>
    <row r="44" spans="1:14">
      <c r="A44" s="308"/>
      <c r="B44" s="260"/>
      <c r="C44" s="261" t="s">
        <v>251</v>
      </c>
      <c r="D44" s="262"/>
      <c r="E44" s="263"/>
      <c r="F44" s="264"/>
      <c r="G44" s="265"/>
      <c r="H44" s="266"/>
      <c r="I44" s="267"/>
      <c r="J44" s="268"/>
      <c r="K44" s="259"/>
      <c r="L44" s="269"/>
      <c r="M44" s="269"/>
      <c r="N44" s="104"/>
    </row>
    <row r="45" spans="1:14">
      <c r="A45" s="308"/>
      <c r="B45" s="260" t="s">
        <v>252</v>
      </c>
      <c r="C45" s="270" t="s">
        <v>253</v>
      </c>
      <c r="D45" s="270"/>
      <c r="E45" s="263"/>
      <c r="F45" s="264"/>
      <c r="G45" s="265"/>
      <c r="H45" s="266"/>
      <c r="I45" s="267"/>
      <c r="J45" s="268"/>
      <c r="K45" s="259"/>
      <c r="L45" s="269"/>
      <c r="M45" s="269"/>
      <c r="N45" s="104"/>
    </row>
    <row r="46" spans="1:14">
      <c r="A46" s="308"/>
      <c r="B46" s="260" t="s">
        <v>252</v>
      </c>
      <c r="C46" s="270" t="s">
        <v>254</v>
      </c>
      <c r="D46" s="270"/>
      <c r="E46" s="263"/>
      <c r="F46" s="264"/>
      <c r="G46" s="265"/>
      <c r="H46" s="266"/>
      <c r="I46" s="267"/>
      <c r="J46" s="268"/>
      <c r="K46" s="259"/>
      <c r="L46" s="269"/>
      <c r="M46" s="269"/>
      <c r="N46" s="104"/>
    </row>
    <row r="47" spans="1:14">
      <c r="A47" s="308"/>
      <c r="B47" s="260" t="s">
        <v>252</v>
      </c>
      <c r="C47" s="270" t="s">
        <v>255</v>
      </c>
      <c r="D47" s="270"/>
      <c r="E47" s="263"/>
      <c r="F47" s="264"/>
      <c r="G47" s="265"/>
      <c r="H47" s="266"/>
      <c r="I47" s="267"/>
      <c r="J47" s="268"/>
      <c r="K47" s="259"/>
      <c r="L47" s="269"/>
      <c r="M47" s="269"/>
      <c r="N47" s="104"/>
    </row>
    <row r="48" spans="1:14">
      <c r="A48" s="308"/>
      <c r="B48" s="260"/>
      <c r="C48" s="270" t="s">
        <v>256</v>
      </c>
      <c r="D48" s="270"/>
      <c r="E48" s="263"/>
      <c r="F48" s="264"/>
      <c r="G48" s="265"/>
      <c r="H48" s="266"/>
      <c r="I48" s="267"/>
      <c r="J48" s="268"/>
      <c r="K48" s="259"/>
      <c r="L48" s="269"/>
      <c r="M48" s="269"/>
      <c r="N48" s="104"/>
    </row>
    <row r="49" spans="1:14">
      <c r="A49" s="308"/>
      <c r="B49" s="260"/>
      <c r="C49" s="270" t="s">
        <v>257</v>
      </c>
      <c r="D49" s="270"/>
      <c r="E49" s="263"/>
      <c r="F49" s="264"/>
      <c r="G49" s="265"/>
      <c r="H49" s="266"/>
      <c r="I49" s="267"/>
      <c r="J49" s="268"/>
      <c r="K49" s="259"/>
      <c r="L49" s="269"/>
      <c r="M49" s="269"/>
      <c r="N49" s="104"/>
    </row>
    <row r="50" spans="1:14">
      <c r="A50" s="308"/>
      <c r="B50" s="260"/>
      <c r="C50" s="270" t="s">
        <v>258</v>
      </c>
      <c r="D50" s="270"/>
      <c r="E50" s="263"/>
      <c r="F50" s="264"/>
      <c r="G50" s="265"/>
      <c r="H50" s="266"/>
      <c r="I50" s="267"/>
      <c r="J50" s="268"/>
      <c r="K50" s="259"/>
      <c r="L50" s="269"/>
      <c r="M50" s="269"/>
      <c r="N50" s="104"/>
    </row>
    <row r="51" spans="1:14">
      <c r="A51" s="308"/>
      <c r="B51" s="260"/>
      <c r="C51" s="270" t="s">
        <v>259</v>
      </c>
      <c r="D51" s="270"/>
      <c r="E51" s="263"/>
      <c r="F51" s="264"/>
      <c r="G51" s="265"/>
      <c r="H51" s="266"/>
      <c r="I51" s="267"/>
      <c r="J51" s="268"/>
      <c r="K51" s="259"/>
      <c r="L51" s="269"/>
      <c r="M51" s="269"/>
      <c r="N51" s="104"/>
    </row>
    <row r="52" spans="1:14">
      <c r="A52" s="308"/>
      <c r="B52" s="260"/>
      <c r="C52" s="270" t="s">
        <v>260</v>
      </c>
      <c r="D52" s="270"/>
      <c r="E52" s="263"/>
      <c r="F52" s="264"/>
      <c r="G52" s="265"/>
      <c r="H52" s="266"/>
      <c r="I52" s="267"/>
      <c r="J52" s="268"/>
      <c r="K52" s="259"/>
      <c r="L52" s="269"/>
      <c r="M52" s="269"/>
      <c r="N52" s="104"/>
    </row>
    <row r="53" spans="1:14">
      <c r="A53" s="308"/>
      <c r="B53" s="260" t="s">
        <v>252</v>
      </c>
      <c r="C53" s="270" t="s">
        <v>261</v>
      </c>
      <c r="D53" s="270"/>
      <c r="E53" s="263"/>
      <c r="F53" s="264"/>
      <c r="G53" s="265"/>
      <c r="H53" s="266"/>
      <c r="I53" s="267"/>
      <c r="J53" s="268"/>
      <c r="K53" s="259"/>
      <c r="L53" s="269"/>
      <c r="M53" s="269"/>
      <c r="N53" s="104"/>
    </row>
    <row r="54" spans="1:14">
      <c r="A54" s="308"/>
      <c r="B54" s="260" t="s">
        <v>252</v>
      </c>
      <c r="C54" s="270" t="s">
        <v>262</v>
      </c>
      <c r="D54" s="270"/>
      <c r="E54" s="263"/>
      <c r="F54" s="264"/>
      <c r="G54" s="265"/>
      <c r="H54" s="266"/>
      <c r="I54" s="267"/>
      <c r="J54" s="268"/>
      <c r="K54" s="259"/>
      <c r="L54" s="269"/>
      <c r="M54" s="269"/>
      <c r="N54" s="104"/>
    </row>
    <row r="55" spans="1:14">
      <c r="A55" s="308"/>
      <c r="B55" s="260"/>
      <c r="C55" s="270" t="s">
        <v>263</v>
      </c>
      <c r="D55" s="270"/>
      <c r="E55" s="263"/>
      <c r="F55" s="264"/>
      <c r="G55" s="265"/>
      <c r="H55" s="266"/>
      <c r="I55" s="267"/>
      <c r="J55" s="268"/>
      <c r="K55" s="259"/>
      <c r="L55" s="269"/>
      <c r="M55" s="269"/>
    </row>
    <row r="56" spans="1:14">
      <c r="A56" s="308"/>
      <c r="B56" s="260" t="s">
        <v>252</v>
      </c>
      <c r="C56" s="270" t="s">
        <v>264</v>
      </c>
      <c r="D56" s="270"/>
      <c r="E56" s="263"/>
      <c r="F56" s="264"/>
      <c r="G56" s="265"/>
      <c r="H56" s="266"/>
      <c r="I56" s="267"/>
      <c r="J56" s="268"/>
      <c r="K56" s="259"/>
      <c r="L56" s="269"/>
      <c r="M56" s="269"/>
    </row>
    <row r="57" spans="1:14">
      <c r="A57" s="308"/>
      <c r="B57" s="260"/>
      <c r="C57" s="270" t="s">
        <v>265</v>
      </c>
      <c r="D57" s="270"/>
      <c r="E57" s="263"/>
      <c r="F57" s="264"/>
      <c r="G57" s="265"/>
      <c r="H57" s="266"/>
      <c r="I57" s="267"/>
      <c r="J57" s="268"/>
      <c r="K57" s="259"/>
      <c r="L57" s="269"/>
      <c r="M57" s="269"/>
    </row>
    <row r="58" spans="1:14">
      <c r="A58" s="310"/>
      <c r="B58" s="260" t="s">
        <v>252</v>
      </c>
      <c r="C58" s="270" t="s">
        <v>266</v>
      </c>
      <c r="D58" s="270"/>
      <c r="E58" s="263"/>
      <c r="F58" s="264"/>
      <c r="G58" s="265"/>
      <c r="H58" s="266"/>
      <c r="I58" s="267"/>
      <c r="J58" s="268"/>
      <c r="K58" s="259"/>
      <c r="L58" s="269"/>
      <c r="M58" s="269"/>
    </row>
    <row r="59" spans="1:14">
      <c r="A59" s="310"/>
      <c r="B59" s="260" t="s">
        <v>252</v>
      </c>
      <c r="C59" s="270" t="s">
        <v>267</v>
      </c>
      <c r="D59" s="270"/>
      <c r="E59" s="263"/>
      <c r="F59" s="264"/>
      <c r="G59" s="265"/>
      <c r="H59" s="266"/>
      <c r="I59" s="267"/>
      <c r="J59" s="268"/>
      <c r="K59" s="259"/>
      <c r="L59" s="269"/>
      <c r="M59" s="269"/>
    </row>
    <row r="60" spans="1:14">
      <c r="A60" s="310"/>
      <c r="B60" s="260"/>
      <c r="C60" s="270" t="s">
        <v>268</v>
      </c>
      <c r="D60" s="270"/>
      <c r="E60" s="263"/>
      <c r="F60" s="264"/>
      <c r="G60" s="265"/>
      <c r="H60" s="266"/>
      <c r="I60" s="267"/>
      <c r="J60" s="268"/>
      <c r="K60" s="259"/>
      <c r="L60" s="269"/>
      <c r="M60" s="269"/>
    </row>
    <row r="61" spans="1:14">
      <c r="A61" s="310"/>
      <c r="B61" s="271"/>
      <c r="C61" s="272"/>
      <c r="D61" s="272"/>
      <c r="E61" s="272"/>
      <c r="F61" s="272"/>
      <c r="G61" s="272"/>
      <c r="H61" s="272"/>
      <c r="I61" s="272"/>
      <c r="J61" s="272"/>
      <c r="K61" s="272"/>
      <c r="L61" s="273"/>
      <c r="M61" s="269"/>
    </row>
    <row r="62" spans="1:14">
      <c r="A62" s="310"/>
      <c r="B62" s="274"/>
      <c r="C62" s="275"/>
      <c r="D62" s="275"/>
      <c r="E62" s="275"/>
      <c r="F62" s="275"/>
      <c r="G62" s="275"/>
      <c r="H62" s="276"/>
      <c r="I62" s="277"/>
      <c r="J62" s="275"/>
      <c r="K62" s="275"/>
      <c r="L62" s="278"/>
      <c r="M62" s="283"/>
    </row>
    <row r="63" spans="1:14">
      <c r="A63" s="310"/>
      <c r="B63" s="280"/>
      <c r="C63" s="261" t="s">
        <v>269</v>
      </c>
      <c r="D63" s="261"/>
      <c r="E63" s="263"/>
      <c r="F63" s="264"/>
      <c r="G63" s="265"/>
      <c r="H63" s="281"/>
      <c r="I63" s="282"/>
      <c r="J63" s="279"/>
      <c r="K63" s="279"/>
      <c r="L63" s="283"/>
      <c r="M63" s="283"/>
    </row>
    <row r="64" spans="1:14">
      <c r="A64" s="310"/>
      <c r="B64" s="260" t="s">
        <v>252</v>
      </c>
      <c r="C64" s="284" t="s">
        <v>270</v>
      </c>
      <c r="D64" s="284"/>
      <c r="E64" s="263"/>
      <c r="F64" s="264"/>
      <c r="G64" s="265"/>
      <c r="H64" s="281"/>
      <c r="I64" s="282"/>
      <c r="J64" s="279"/>
      <c r="K64" s="279"/>
      <c r="L64" s="283"/>
      <c r="M64" s="283"/>
    </row>
    <row r="65" spans="1:13">
      <c r="A65" s="310"/>
      <c r="B65" s="260" t="s">
        <v>252</v>
      </c>
      <c r="C65" s="270" t="s">
        <v>271</v>
      </c>
      <c r="D65" s="261"/>
      <c r="E65" s="263"/>
      <c r="F65" s="264"/>
      <c r="G65" s="265"/>
      <c r="H65" s="266"/>
      <c r="I65" s="267"/>
      <c r="J65" s="285"/>
      <c r="K65" s="279"/>
      <c r="L65" s="283"/>
      <c r="M65" s="283"/>
    </row>
    <row r="66" spans="1:13">
      <c r="A66" s="310"/>
      <c r="B66" s="260" t="s">
        <v>252</v>
      </c>
      <c r="C66" s="270" t="s">
        <v>272</v>
      </c>
      <c r="D66" s="270"/>
      <c r="E66" s="263"/>
      <c r="F66" s="264"/>
      <c r="G66" s="265"/>
      <c r="H66" s="266"/>
      <c r="I66" s="267"/>
      <c r="J66" s="285"/>
      <c r="K66" s="279"/>
      <c r="L66" s="283"/>
      <c r="M66" s="283"/>
    </row>
    <row r="67" spans="1:13">
      <c r="A67" s="310"/>
      <c r="B67" s="260"/>
      <c r="C67" s="270" t="s">
        <v>273</v>
      </c>
      <c r="D67" s="270"/>
      <c r="E67" s="263"/>
      <c r="F67" s="264"/>
      <c r="G67" s="265"/>
      <c r="H67" s="266"/>
      <c r="I67" s="267"/>
      <c r="J67" s="285"/>
      <c r="K67" s="279"/>
      <c r="L67" s="283"/>
      <c r="M67" s="283"/>
    </row>
    <row r="68" spans="1:13">
      <c r="A68" s="310"/>
      <c r="B68" s="260" t="s">
        <v>252</v>
      </c>
      <c r="C68" s="270" t="s">
        <v>274</v>
      </c>
      <c r="D68" s="270"/>
      <c r="E68" s="263"/>
      <c r="F68" s="264"/>
      <c r="G68" s="265"/>
      <c r="H68" s="266"/>
      <c r="I68" s="267"/>
      <c r="J68" s="285"/>
      <c r="K68" s="279"/>
      <c r="L68" s="283"/>
      <c r="M68" s="283"/>
    </row>
    <row r="69" spans="1:13">
      <c r="A69" s="310"/>
      <c r="B69" s="260"/>
      <c r="C69" s="270" t="s">
        <v>275</v>
      </c>
      <c r="D69" s="270"/>
      <c r="E69" s="263"/>
      <c r="F69" s="264"/>
      <c r="G69" s="265"/>
      <c r="H69" s="266"/>
      <c r="I69" s="267"/>
      <c r="J69" s="285"/>
      <c r="K69" s="279"/>
      <c r="L69" s="283"/>
      <c r="M69" s="283"/>
    </row>
    <row r="70" spans="1:13">
      <c r="A70" s="310"/>
      <c r="B70" s="260" t="s">
        <v>252</v>
      </c>
      <c r="C70" s="270" t="s">
        <v>276</v>
      </c>
      <c r="D70" s="270"/>
      <c r="E70" s="263"/>
      <c r="F70" s="264"/>
      <c r="G70" s="265"/>
      <c r="H70" s="266"/>
      <c r="I70" s="267"/>
      <c r="J70" s="285"/>
      <c r="K70" s="279"/>
      <c r="L70" s="283"/>
      <c r="M70" s="283"/>
    </row>
    <row r="71" spans="1:13">
      <c r="A71" s="310"/>
      <c r="B71" s="260" t="s">
        <v>252</v>
      </c>
      <c r="C71" s="270" t="s">
        <v>277</v>
      </c>
      <c r="D71" s="270"/>
      <c r="E71" s="263"/>
      <c r="F71" s="264"/>
      <c r="G71" s="265"/>
      <c r="H71" s="266"/>
      <c r="I71" s="267"/>
      <c r="J71" s="285"/>
      <c r="K71" s="279"/>
      <c r="L71" s="283"/>
      <c r="M71" s="283"/>
    </row>
    <row r="72" spans="1:13">
      <c r="A72" s="310"/>
      <c r="B72" s="260"/>
      <c r="C72" s="270" t="s">
        <v>278</v>
      </c>
      <c r="D72" s="270"/>
      <c r="E72" s="263"/>
      <c r="F72" s="264"/>
      <c r="G72" s="265"/>
      <c r="H72" s="266"/>
      <c r="I72" s="267"/>
      <c r="J72" s="285"/>
      <c r="K72" s="279"/>
      <c r="L72" s="283"/>
      <c r="M72" s="283"/>
    </row>
    <row r="73" spans="1:13">
      <c r="A73" s="310"/>
      <c r="B73" s="260" t="s">
        <v>252</v>
      </c>
      <c r="C73" s="270" t="s">
        <v>279</v>
      </c>
      <c r="D73" s="270"/>
      <c r="E73" s="263"/>
      <c r="F73" s="264"/>
      <c r="G73" s="265"/>
      <c r="H73" s="266"/>
      <c r="I73" s="267"/>
      <c r="J73" s="285"/>
      <c r="K73" s="279"/>
      <c r="L73" s="283"/>
      <c r="M73" s="283"/>
    </row>
    <row r="74" spans="1:13">
      <c r="A74" s="310"/>
      <c r="B74" s="260"/>
      <c r="C74" s="270" t="s">
        <v>280</v>
      </c>
      <c r="D74" s="270"/>
      <c r="E74" s="263"/>
      <c r="F74" s="264"/>
      <c r="G74" s="265"/>
      <c r="H74" s="266"/>
      <c r="I74" s="267"/>
      <c r="J74" s="285"/>
      <c r="K74" s="279"/>
      <c r="L74" s="283"/>
      <c r="M74" s="283"/>
    </row>
    <row r="75" spans="1:13">
      <c r="A75" s="310"/>
      <c r="B75" s="286"/>
      <c r="C75" s="270" t="s">
        <v>281</v>
      </c>
      <c r="D75" s="270"/>
      <c r="E75" s="263"/>
      <c r="F75" s="264"/>
      <c r="G75" s="265"/>
      <c r="H75" s="266"/>
      <c r="I75" s="267"/>
      <c r="J75" s="285"/>
      <c r="K75" s="279"/>
      <c r="L75" s="283"/>
      <c r="M75" s="283"/>
    </row>
    <row r="76" spans="1:13">
      <c r="A76" s="310"/>
      <c r="B76" s="260" t="s">
        <v>252</v>
      </c>
      <c r="C76" s="270" t="s">
        <v>282</v>
      </c>
      <c r="D76" s="270"/>
      <c r="E76" s="263"/>
      <c r="F76" s="264"/>
      <c r="G76" s="265"/>
      <c r="H76" s="266"/>
      <c r="I76" s="267"/>
      <c r="J76" s="285"/>
      <c r="K76" s="279"/>
      <c r="L76" s="283"/>
      <c r="M76" s="283"/>
    </row>
    <row r="77" spans="1:13">
      <c r="A77" s="310"/>
      <c r="B77" s="260" t="s">
        <v>252</v>
      </c>
      <c r="C77" s="270" t="s">
        <v>283</v>
      </c>
      <c r="D77" s="270"/>
      <c r="E77" s="263"/>
      <c r="F77" s="264"/>
      <c r="G77" s="265"/>
      <c r="H77" s="266"/>
      <c r="I77" s="267"/>
      <c r="J77" s="285"/>
      <c r="K77" s="279"/>
      <c r="L77" s="283"/>
      <c r="M77" s="283"/>
    </row>
    <row r="78" spans="1:13">
      <c r="A78" s="310"/>
      <c r="B78" s="260"/>
      <c r="C78" s="270" t="s">
        <v>284</v>
      </c>
      <c r="D78" s="270"/>
      <c r="E78" s="263"/>
      <c r="F78" s="264"/>
      <c r="G78" s="265"/>
      <c r="H78" s="266"/>
      <c r="I78" s="267"/>
      <c r="J78" s="285"/>
      <c r="K78" s="279"/>
      <c r="L78" s="283"/>
      <c r="M78" s="283"/>
    </row>
    <row r="79" spans="1:13">
      <c r="A79" s="310"/>
      <c r="B79" s="260" t="s">
        <v>252</v>
      </c>
      <c r="C79" s="270" t="s">
        <v>285</v>
      </c>
      <c r="D79" s="270"/>
      <c r="E79" s="263"/>
      <c r="F79" s="264"/>
      <c r="G79" s="265"/>
      <c r="H79" s="266"/>
      <c r="I79" s="267"/>
      <c r="J79" s="285"/>
      <c r="K79" s="279"/>
      <c r="L79" s="283"/>
      <c r="M79" s="283"/>
    </row>
    <row r="80" spans="1:13">
      <c r="A80" s="310"/>
      <c r="B80" s="260" t="s">
        <v>252</v>
      </c>
      <c r="C80" s="270" t="s">
        <v>286</v>
      </c>
      <c r="D80" s="270"/>
      <c r="E80" s="263"/>
      <c r="F80" s="264"/>
      <c r="G80" s="265"/>
      <c r="H80" s="266"/>
      <c r="I80" s="267"/>
      <c r="J80" s="285"/>
      <c r="K80" s="279"/>
      <c r="L80" s="283"/>
      <c r="M80" s="283"/>
    </row>
    <row r="81" spans="1:13">
      <c r="A81" s="310"/>
      <c r="B81" s="287"/>
      <c r="C81" s="288"/>
      <c r="D81" s="288"/>
      <c r="E81" s="289"/>
      <c r="F81" s="290"/>
      <c r="G81" s="291"/>
      <c r="H81" s="292"/>
      <c r="I81" s="293"/>
      <c r="J81" s="294"/>
      <c r="K81" s="295"/>
      <c r="L81" s="296"/>
      <c r="M81" s="283"/>
    </row>
    <row r="82" spans="1:13">
      <c r="A82" s="310"/>
      <c r="B82" s="297"/>
      <c r="C82" s="250"/>
      <c r="D82" s="250"/>
      <c r="E82" s="251"/>
      <c r="F82" s="252"/>
      <c r="G82" s="253"/>
      <c r="H82" s="254"/>
      <c r="I82" s="255"/>
      <c r="J82" s="298"/>
      <c r="K82" s="275"/>
      <c r="L82" s="278"/>
      <c r="M82" s="283"/>
    </row>
    <row r="83" spans="1:13">
      <c r="A83" s="310"/>
      <c r="B83" s="286"/>
      <c r="C83" s="261" t="s">
        <v>287</v>
      </c>
      <c r="D83" s="262"/>
      <c r="E83" s="263"/>
      <c r="F83" s="264"/>
      <c r="G83" s="265"/>
      <c r="H83" s="266"/>
      <c r="I83" s="267"/>
      <c r="J83" s="285"/>
      <c r="K83" s="279"/>
      <c r="L83" s="283"/>
      <c r="M83" s="283"/>
    </row>
    <row r="84" spans="1:13">
      <c r="A84" s="310"/>
      <c r="B84" s="260" t="s">
        <v>252</v>
      </c>
      <c r="C84" s="270" t="s">
        <v>288</v>
      </c>
      <c r="D84" s="270"/>
      <c r="E84" s="263"/>
      <c r="F84" s="264"/>
      <c r="G84" s="265"/>
      <c r="H84" s="266"/>
      <c r="I84" s="267"/>
      <c r="J84" s="268"/>
      <c r="K84" s="259"/>
      <c r="L84" s="269"/>
      <c r="M84" s="269"/>
    </row>
    <row r="85" spans="1:13">
      <c r="A85" s="310"/>
      <c r="B85" s="260"/>
      <c r="C85" s="270" t="s">
        <v>289</v>
      </c>
      <c r="D85" s="270"/>
      <c r="E85" s="263"/>
      <c r="F85" s="264"/>
      <c r="G85" s="265"/>
      <c r="H85" s="266"/>
      <c r="I85" s="267"/>
      <c r="J85" s="268"/>
      <c r="K85" s="259"/>
      <c r="L85" s="269"/>
      <c r="M85" s="269"/>
    </row>
    <row r="86" spans="1:13">
      <c r="A86" s="310"/>
      <c r="B86" s="260" t="s">
        <v>252</v>
      </c>
      <c r="C86" s="270" t="s">
        <v>290</v>
      </c>
      <c r="D86" s="270"/>
      <c r="E86" s="263"/>
      <c r="F86" s="264"/>
      <c r="G86" s="265"/>
      <c r="H86" s="266"/>
      <c r="I86" s="267"/>
      <c r="J86" s="268"/>
      <c r="K86" s="259"/>
      <c r="L86" s="269"/>
      <c r="M86" s="269"/>
    </row>
    <row r="87" spans="1:13">
      <c r="A87" s="310"/>
      <c r="B87" s="260" t="s">
        <v>252</v>
      </c>
      <c r="C87" s="270" t="s">
        <v>291</v>
      </c>
      <c r="D87" s="270"/>
      <c r="E87" s="263"/>
      <c r="F87" s="264"/>
      <c r="G87" s="265"/>
      <c r="H87" s="266"/>
      <c r="I87" s="267"/>
      <c r="J87" s="268"/>
      <c r="K87" s="259"/>
      <c r="L87" s="269"/>
      <c r="M87" s="269"/>
    </row>
    <row r="88" spans="1:13">
      <c r="A88" s="310"/>
      <c r="B88" s="260"/>
      <c r="C88" s="270" t="s">
        <v>292</v>
      </c>
      <c r="D88" s="270"/>
      <c r="E88" s="263"/>
      <c r="F88" s="264"/>
      <c r="G88" s="265"/>
      <c r="H88" s="266"/>
      <c r="I88" s="267"/>
      <c r="J88" s="268"/>
      <c r="K88" s="259"/>
      <c r="L88" s="269"/>
      <c r="M88" s="269"/>
    </row>
    <row r="89" spans="1:13">
      <c r="A89" s="310"/>
      <c r="B89" s="260" t="s">
        <v>252</v>
      </c>
      <c r="C89" s="270" t="s">
        <v>293</v>
      </c>
      <c r="D89" s="270"/>
      <c r="E89" s="263"/>
      <c r="F89" s="264"/>
      <c r="G89" s="265"/>
      <c r="H89" s="266"/>
      <c r="I89" s="267"/>
      <c r="J89" s="268"/>
      <c r="K89" s="259"/>
      <c r="L89" s="269"/>
      <c r="M89" s="269"/>
    </row>
    <row r="90" spans="1:13">
      <c r="A90" s="310"/>
      <c r="B90" s="260"/>
      <c r="C90" s="270" t="s">
        <v>294</v>
      </c>
      <c r="D90" s="270"/>
      <c r="E90" s="263"/>
      <c r="F90" s="264"/>
      <c r="G90" s="265"/>
      <c r="H90" s="266"/>
      <c r="I90" s="267"/>
      <c r="J90" s="268"/>
      <c r="K90" s="259"/>
      <c r="L90" s="269"/>
      <c r="M90" s="269"/>
    </row>
    <row r="91" spans="1:13">
      <c r="A91" s="310"/>
      <c r="B91" s="260"/>
      <c r="C91" s="270" t="s">
        <v>295</v>
      </c>
      <c r="D91" s="270"/>
      <c r="E91" s="263"/>
      <c r="F91" s="264"/>
      <c r="G91" s="265"/>
      <c r="H91" s="266"/>
      <c r="I91" s="267"/>
      <c r="J91" s="268"/>
      <c r="K91" s="259"/>
      <c r="L91" s="269"/>
      <c r="M91" s="269"/>
    </row>
    <row r="92" spans="1:13">
      <c r="A92" s="310"/>
      <c r="B92" s="260" t="s">
        <v>252</v>
      </c>
      <c r="C92" s="270" t="s">
        <v>296</v>
      </c>
      <c r="D92" s="270"/>
      <c r="E92" s="263"/>
      <c r="F92" s="264"/>
      <c r="G92" s="265"/>
      <c r="H92" s="266"/>
      <c r="I92" s="267"/>
      <c r="J92" s="268"/>
      <c r="K92" s="259"/>
      <c r="L92" s="269"/>
      <c r="M92" s="269"/>
    </row>
    <row r="93" spans="1:13">
      <c r="A93" s="310"/>
      <c r="B93" s="260" t="s">
        <v>252</v>
      </c>
      <c r="C93" s="270" t="s">
        <v>297</v>
      </c>
      <c r="D93" s="270"/>
      <c r="E93" s="263"/>
      <c r="F93" s="264"/>
      <c r="G93" s="265"/>
      <c r="H93" s="266"/>
      <c r="I93" s="267"/>
      <c r="J93" s="268"/>
      <c r="K93" s="259"/>
      <c r="L93" s="269"/>
      <c r="M93" s="269"/>
    </row>
    <row r="94" spans="1:13">
      <c r="A94" s="310"/>
      <c r="B94" s="260"/>
      <c r="C94" s="270" t="s">
        <v>298</v>
      </c>
      <c r="D94" s="270"/>
      <c r="E94" s="263"/>
      <c r="F94" s="264"/>
      <c r="G94" s="265"/>
      <c r="H94" s="266"/>
      <c r="I94" s="267"/>
      <c r="J94" s="268"/>
      <c r="K94" s="259"/>
      <c r="L94" s="269"/>
      <c r="M94" s="269"/>
    </row>
    <row r="95" spans="1:13">
      <c r="A95" s="310"/>
      <c r="B95" s="260"/>
      <c r="C95" s="270" t="s">
        <v>299</v>
      </c>
      <c r="D95" s="270"/>
      <c r="E95" s="263"/>
      <c r="F95" s="264"/>
      <c r="G95" s="265"/>
      <c r="H95" s="266"/>
      <c r="I95" s="267"/>
      <c r="J95" s="268"/>
      <c r="K95" s="259"/>
      <c r="L95" s="269"/>
      <c r="M95" s="269"/>
    </row>
    <row r="96" spans="1:13">
      <c r="A96" s="310"/>
      <c r="B96" s="260"/>
      <c r="C96" s="270" t="s">
        <v>300</v>
      </c>
      <c r="D96" s="270"/>
      <c r="E96" s="263"/>
      <c r="F96" s="264"/>
      <c r="G96" s="265"/>
      <c r="H96" s="266"/>
      <c r="I96" s="267"/>
      <c r="J96" s="268"/>
      <c r="K96" s="259"/>
      <c r="L96" s="269"/>
      <c r="M96" s="269"/>
    </row>
    <row r="97" spans="1:13">
      <c r="A97" s="310"/>
      <c r="B97" s="260" t="s">
        <v>252</v>
      </c>
      <c r="C97" s="270" t="s">
        <v>301</v>
      </c>
      <c r="D97" s="270"/>
      <c r="E97" s="263"/>
      <c r="F97" s="264"/>
      <c r="G97" s="265"/>
      <c r="H97" s="266"/>
      <c r="I97" s="267"/>
      <c r="J97" s="268"/>
      <c r="K97" s="259"/>
      <c r="L97" s="269"/>
      <c r="M97" s="269"/>
    </row>
    <row r="98" spans="1:13">
      <c r="A98" s="310"/>
      <c r="B98" s="260"/>
      <c r="C98" s="270" t="s">
        <v>302</v>
      </c>
      <c r="D98" s="270"/>
      <c r="E98" s="263"/>
      <c r="F98" s="264"/>
      <c r="G98" s="265"/>
      <c r="H98" s="266"/>
      <c r="I98" s="267"/>
      <c r="J98" s="268"/>
      <c r="K98" s="259"/>
      <c r="L98" s="269"/>
      <c r="M98" s="269"/>
    </row>
    <row r="99" spans="1:13">
      <c r="A99" s="310"/>
      <c r="B99" s="260"/>
      <c r="C99" s="270" t="s">
        <v>303</v>
      </c>
      <c r="D99" s="270"/>
      <c r="E99" s="263"/>
      <c r="F99" s="264"/>
      <c r="G99" s="265"/>
      <c r="H99" s="266"/>
      <c r="I99" s="267"/>
      <c r="J99" s="268"/>
      <c r="K99" s="259"/>
      <c r="L99" s="269"/>
      <c r="M99" s="269"/>
    </row>
    <row r="100" spans="1:13">
      <c r="A100" s="310"/>
      <c r="B100" s="260"/>
      <c r="C100" s="270" t="s">
        <v>304</v>
      </c>
      <c r="D100" s="270"/>
      <c r="E100" s="263"/>
      <c r="F100" s="264"/>
      <c r="G100" s="265"/>
      <c r="H100" s="266"/>
      <c r="I100" s="267"/>
      <c r="J100" s="268"/>
      <c r="K100" s="259"/>
      <c r="L100" s="269"/>
      <c r="M100" s="269"/>
    </row>
    <row r="101" spans="1:13">
      <c r="A101" s="310"/>
      <c r="B101" s="260" t="s">
        <v>252</v>
      </c>
      <c r="C101" s="268" t="s">
        <v>305</v>
      </c>
      <c r="D101" s="268"/>
      <c r="E101" s="268"/>
      <c r="F101" s="268"/>
      <c r="G101" s="268"/>
      <c r="H101" s="266"/>
      <c r="I101" s="267"/>
      <c r="J101" s="268"/>
      <c r="K101" s="259"/>
      <c r="L101" s="269"/>
      <c r="M101" s="269"/>
    </row>
    <row r="102" spans="1:13">
      <c r="A102" s="310"/>
      <c r="B102" s="260" t="s">
        <v>252</v>
      </c>
      <c r="C102" s="268" t="s">
        <v>306</v>
      </c>
      <c r="D102" s="268"/>
      <c r="E102" s="268"/>
      <c r="F102" s="268"/>
      <c r="G102" s="268"/>
      <c r="H102" s="266"/>
      <c r="I102" s="267"/>
      <c r="J102" s="268"/>
      <c r="K102" s="259"/>
      <c r="L102" s="269"/>
      <c r="M102" s="269"/>
    </row>
    <row r="103" spans="1:13">
      <c r="A103" s="310"/>
      <c r="B103" s="271"/>
      <c r="C103" s="299"/>
      <c r="D103" s="299"/>
      <c r="E103" s="299"/>
      <c r="F103" s="299"/>
      <c r="G103" s="299"/>
      <c r="H103" s="292"/>
      <c r="I103" s="293"/>
      <c r="J103" s="299"/>
      <c r="K103" s="272"/>
      <c r="L103" s="273"/>
      <c r="M103" s="269"/>
    </row>
    <row r="104" spans="1:13">
      <c r="A104" s="310"/>
      <c r="B104" s="249"/>
      <c r="C104" s="256"/>
      <c r="D104" s="256"/>
      <c r="E104" s="256"/>
      <c r="F104" s="256"/>
      <c r="G104" s="256"/>
      <c r="H104" s="254"/>
      <c r="I104" s="255"/>
      <c r="J104" s="256"/>
      <c r="K104" s="257"/>
      <c r="L104" s="258"/>
      <c r="M104" s="269"/>
    </row>
    <row r="105" spans="1:13">
      <c r="A105" s="310"/>
      <c r="B105" s="286"/>
      <c r="C105" s="261" t="s">
        <v>307</v>
      </c>
      <c r="D105" s="268"/>
      <c r="E105" s="268"/>
      <c r="F105" s="268"/>
      <c r="G105" s="268"/>
      <c r="H105" s="266"/>
      <c r="I105" s="267"/>
      <c r="J105" s="268"/>
      <c r="K105" s="259"/>
      <c r="L105" s="269"/>
      <c r="M105" s="269"/>
    </row>
    <row r="106" spans="1:13">
      <c r="A106" s="310"/>
      <c r="B106" s="260" t="s">
        <v>252</v>
      </c>
      <c r="C106" s="300" t="s">
        <v>308</v>
      </c>
      <c r="D106" s="268"/>
      <c r="E106" s="268"/>
      <c r="F106" s="268"/>
      <c r="G106" s="268"/>
      <c r="H106" s="266"/>
      <c r="I106" s="267"/>
      <c r="J106" s="268"/>
      <c r="K106" s="259"/>
      <c r="L106" s="269"/>
      <c r="M106" s="269"/>
    </row>
    <row r="107" spans="1:13">
      <c r="A107" s="310"/>
      <c r="B107" s="260" t="s">
        <v>252</v>
      </c>
      <c r="C107" s="300" t="s">
        <v>309</v>
      </c>
      <c r="D107" s="268"/>
      <c r="E107" s="268"/>
      <c r="F107" s="268"/>
      <c r="G107" s="268"/>
      <c r="H107" s="266"/>
      <c r="I107" s="267"/>
      <c r="J107" s="268"/>
      <c r="K107" s="259"/>
      <c r="L107" s="269"/>
      <c r="M107" s="269"/>
    </row>
    <row r="108" spans="1:13">
      <c r="A108" s="310"/>
      <c r="B108" s="260" t="s">
        <v>252</v>
      </c>
      <c r="C108" s="300" t="s">
        <v>310</v>
      </c>
      <c r="D108" s="268"/>
      <c r="E108" s="268"/>
      <c r="F108" s="268"/>
      <c r="G108" s="268"/>
      <c r="H108" s="266"/>
      <c r="I108" s="267"/>
      <c r="J108" s="268"/>
      <c r="K108" s="259"/>
      <c r="L108" s="269"/>
      <c r="M108" s="269"/>
    </row>
    <row r="109" spans="1:13">
      <c r="A109" s="310"/>
      <c r="B109" s="260" t="s">
        <v>252</v>
      </c>
      <c r="C109" s="300" t="s">
        <v>311</v>
      </c>
      <c r="D109" s="268"/>
      <c r="E109" s="268"/>
      <c r="F109" s="268"/>
      <c r="G109" s="268"/>
      <c r="H109" s="266"/>
      <c r="I109" s="267"/>
      <c r="J109" s="268"/>
      <c r="K109" s="259"/>
      <c r="L109" s="269"/>
      <c r="M109" s="269"/>
    </row>
    <row r="110" spans="1:13">
      <c r="A110" s="310"/>
      <c r="B110" s="260"/>
      <c r="C110" s="300" t="s">
        <v>312</v>
      </c>
      <c r="D110" s="268"/>
      <c r="E110" s="268"/>
      <c r="F110" s="268"/>
      <c r="G110" s="268"/>
      <c r="H110" s="266"/>
      <c r="I110" s="267"/>
      <c r="J110" s="268"/>
      <c r="K110" s="259"/>
      <c r="L110" s="269"/>
      <c r="M110" s="269"/>
    </row>
    <row r="111" spans="1:13">
      <c r="A111" s="310"/>
      <c r="B111" s="260" t="s">
        <v>252</v>
      </c>
      <c r="C111" s="300" t="s">
        <v>313</v>
      </c>
      <c r="D111" s="268"/>
      <c r="E111" s="268"/>
      <c r="F111" s="268"/>
      <c r="G111" s="268"/>
      <c r="H111" s="266"/>
      <c r="I111" s="267"/>
      <c r="J111" s="268"/>
      <c r="K111" s="259"/>
      <c r="L111" s="269"/>
      <c r="M111" s="269"/>
    </row>
    <row r="112" spans="1:13">
      <c r="A112" s="310"/>
      <c r="B112" s="271"/>
      <c r="C112" s="299"/>
      <c r="D112" s="299"/>
      <c r="E112" s="299"/>
      <c r="F112" s="299"/>
      <c r="G112" s="299"/>
      <c r="H112" s="292"/>
      <c r="I112" s="293"/>
      <c r="J112" s="299"/>
      <c r="K112" s="272"/>
      <c r="L112" s="273"/>
      <c r="M112" s="269"/>
    </row>
    <row r="113" spans="1:13">
      <c r="A113" s="310"/>
      <c r="B113" s="249"/>
      <c r="C113" s="256"/>
      <c r="D113" s="256"/>
      <c r="E113" s="256"/>
      <c r="F113" s="256"/>
      <c r="G113" s="256"/>
      <c r="H113" s="254"/>
      <c r="I113" s="255"/>
      <c r="J113" s="256"/>
      <c r="K113" s="257"/>
      <c r="L113" s="258"/>
      <c r="M113" s="269"/>
    </row>
    <row r="114" spans="1:13" ht="15">
      <c r="A114" s="310"/>
      <c r="B114" s="260"/>
      <c r="C114" s="301" t="s">
        <v>314</v>
      </c>
      <c r="D114" s="301"/>
      <c r="E114" s="301"/>
      <c r="F114" s="301"/>
      <c r="G114" s="301"/>
      <c r="H114" s="266"/>
      <c r="I114" s="267"/>
      <c r="J114" s="268"/>
      <c r="K114" s="259"/>
      <c r="L114" s="269"/>
      <c r="M114" s="269"/>
    </row>
    <row r="115" spans="1:13">
      <c r="A115" s="310"/>
      <c r="B115" s="260" t="s">
        <v>252</v>
      </c>
      <c r="C115" s="268" t="s">
        <v>315</v>
      </c>
      <c r="D115" s="268"/>
      <c r="E115" s="268"/>
      <c r="F115" s="268"/>
      <c r="G115" s="268"/>
      <c r="H115" s="266"/>
      <c r="I115" s="267"/>
      <c r="J115" s="268"/>
      <c r="K115" s="259"/>
      <c r="L115" s="269"/>
      <c r="M115" s="269"/>
    </row>
    <row r="116" spans="1:13">
      <c r="A116" s="310"/>
      <c r="B116" s="260" t="s">
        <v>252</v>
      </c>
      <c r="C116" s="268" t="s">
        <v>316</v>
      </c>
      <c r="D116" s="268"/>
      <c r="E116" s="268"/>
      <c r="F116" s="268"/>
      <c r="G116" s="268"/>
      <c r="H116" s="266"/>
      <c r="I116" s="267"/>
      <c r="J116" s="268"/>
      <c r="K116" s="259"/>
      <c r="L116" s="269"/>
      <c r="M116" s="269"/>
    </row>
    <row r="117" spans="1:13">
      <c r="A117" s="310"/>
      <c r="B117" s="260"/>
      <c r="C117" s="268" t="s">
        <v>317</v>
      </c>
      <c r="D117" s="268"/>
      <c r="E117" s="268"/>
      <c r="F117" s="268"/>
      <c r="G117" s="268"/>
      <c r="H117" s="266"/>
      <c r="I117" s="267"/>
      <c r="J117" s="268"/>
      <c r="K117" s="259"/>
      <c r="L117" s="269"/>
      <c r="M117" s="269"/>
    </row>
    <row r="118" spans="1:13">
      <c r="A118" s="310"/>
      <c r="B118" s="260" t="s">
        <v>252</v>
      </c>
      <c r="C118" s="268" t="s">
        <v>318</v>
      </c>
      <c r="D118" s="268"/>
      <c r="E118" s="268"/>
      <c r="F118" s="268"/>
      <c r="G118" s="268"/>
      <c r="H118" s="266"/>
      <c r="I118" s="267"/>
      <c r="J118" s="268"/>
      <c r="K118" s="259"/>
      <c r="L118" s="269"/>
      <c r="M118" s="269"/>
    </row>
    <row r="119" spans="1:13">
      <c r="A119" s="310"/>
      <c r="B119" s="271"/>
      <c r="C119" s="299"/>
      <c r="D119" s="299"/>
      <c r="E119" s="299"/>
      <c r="F119" s="299"/>
      <c r="G119" s="299"/>
      <c r="H119" s="292"/>
      <c r="I119" s="293"/>
      <c r="J119" s="299"/>
      <c r="K119" s="272"/>
      <c r="L119" s="273"/>
      <c r="M119" s="269"/>
    </row>
    <row r="120" spans="1:13">
      <c r="A120" s="310"/>
      <c r="B120" s="249"/>
      <c r="C120" s="256"/>
      <c r="D120" s="256"/>
      <c r="E120" s="256"/>
      <c r="F120" s="256"/>
      <c r="G120" s="256"/>
      <c r="H120" s="254"/>
      <c r="I120" s="255"/>
      <c r="J120" s="256"/>
      <c r="K120" s="257"/>
      <c r="L120" s="258"/>
      <c r="M120" s="269"/>
    </row>
    <row r="121" spans="1:13" ht="15">
      <c r="A121" s="310"/>
      <c r="B121" s="260"/>
      <c r="C121" s="301" t="s">
        <v>319</v>
      </c>
      <c r="D121" s="301"/>
      <c r="E121" s="301"/>
      <c r="F121" s="301"/>
      <c r="G121" s="301"/>
      <c r="H121" s="266"/>
      <c r="I121" s="267"/>
      <c r="J121" s="268"/>
      <c r="K121" s="259"/>
      <c r="L121" s="269"/>
      <c r="M121" s="269"/>
    </row>
    <row r="122" spans="1:13">
      <c r="A122" s="310"/>
      <c r="B122" s="260" t="s">
        <v>252</v>
      </c>
      <c r="C122" s="268" t="s">
        <v>320</v>
      </c>
      <c r="D122" s="268"/>
      <c r="E122" s="268"/>
      <c r="F122" s="268"/>
      <c r="G122" s="268"/>
      <c r="H122" s="266"/>
      <c r="I122" s="267"/>
      <c r="J122" s="268"/>
      <c r="K122" s="259"/>
      <c r="L122" s="269"/>
      <c r="M122" s="269"/>
    </row>
    <row r="123" spans="1:13">
      <c r="A123" s="310"/>
      <c r="B123" s="260"/>
      <c r="C123" s="268" t="s">
        <v>321</v>
      </c>
      <c r="D123" s="268"/>
      <c r="E123" s="268"/>
      <c r="F123" s="268"/>
      <c r="G123" s="268"/>
      <c r="H123" s="266"/>
      <c r="I123" s="267"/>
      <c r="J123" s="268"/>
      <c r="K123" s="259"/>
      <c r="L123" s="269"/>
      <c r="M123" s="269"/>
    </row>
    <row r="124" spans="1:13">
      <c r="A124" s="310"/>
      <c r="B124" s="260" t="s">
        <v>252</v>
      </c>
      <c r="C124" s="268" t="s">
        <v>322</v>
      </c>
      <c r="D124" s="268"/>
      <c r="E124" s="268"/>
      <c r="F124" s="268"/>
      <c r="G124" s="268"/>
      <c r="H124" s="266"/>
      <c r="I124" s="267"/>
      <c r="J124" s="268"/>
      <c r="K124" s="259"/>
      <c r="L124" s="269"/>
      <c r="M124" s="269"/>
    </row>
    <row r="125" spans="1:13">
      <c r="A125" s="310"/>
      <c r="B125" s="260"/>
      <c r="C125" s="268" t="s">
        <v>323</v>
      </c>
      <c r="D125" s="268"/>
      <c r="E125" s="268"/>
      <c r="F125" s="268"/>
      <c r="G125" s="268"/>
      <c r="H125" s="266"/>
      <c r="I125" s="267"/>
      <c r="J125" s="268"/>
      <c r="K125" s="259"/>
      <c r="L125" s="269"/>
      <c r="M125" s="269"/>
    </row>
    <row r="126" spans="1:13">
      <c r="A126" s="310"/>
      <c r="B126" s="260" t="s">
        <v>252</v>
      </c>
      <c r="C126" s="268" t="s">
        <v>324</v>
      </c>
      <c r="D126" s="268"/>
      <c r="E126" s="268"/>
      <c r="F126" s="268"/>
      <c r="G126" s="268"/>
      <c r="H126" s="266"/>
      <c r="I126" s="267"/>
      <c r="J126" s="268"/>
      <c r="K126" s="259"/>
      <c r="L126" s="269"/>
      <c r="M126" s="269"/>
    </row>
    <row r="127" spans="1:13">
      <c r="A127" s="310"/>
      <c r="B127" s="260"/>
      <c r="C127" s="268" t="s">
        <v>325</v>
      </c>
      <c r="D127" s="268"/>
      <c r="E127" s="268"/>
      <c r="F127" s="268"/>
      <c r="G127" s="268"/>
      <c r="H127" s="266"/>
      <c r="I127" s="267"/>
      <c r="J127" s="268"/>
      <c r="K127" s="259"/>
      <c r="L127" s="269"/>
      <c r="M127" s="269"/>
    </row>
    <row r="128" spans="1:13">
      <c r="A128" s="310"/>
      <c r="B128" s="260"/>
      <c r="C128" s="268" t="s">
        <v>326</v>
      </c>
      <c r="D128" s="268"/>
      <c r="E128" s="268"/>
      <c r="F128" s="268"/>
      <c r="G128" s="268"/>
      <c r="H128" s="266"/>
      <c r="I128" s="267"/>
      <c r="J128" s="268"/>
      <c r="K128" s="259"/>
      <c r="L128" s="269"/>
      <c r="M128" s="269"/>
    </row>
    <row r="129" spans="1:13">
      <c r="A129" s="310"/>
      <c r="B129" s="260" t="s">
        <v>252</v>
      </c>
      <c r="C129" s="268" t="s">
        <v>327</v>
      </c>
      <c r="D129" s="268"/>
      <c r="E129" s="268"/>
      <c r="F129" s="268"/>
      <c r="G129" s="268"/>
      <c r="H129" s="266"/>
      <c r="I129" s="267"/>
      <c r="J129" s="268"/>
      <c r="K129" s="259"/>
      <c r="L129" s="269"/>
      <c r="M129" s="269"/>
    </row>
    <row r="130" spans="1:13">
      <c r="A130" s="310"/>
      <c r="B130" s="271"/>
      <c r="C130" s="299"/>
      <c r="D130" s="299"/>
      <c r="E130" s="299"/>
      <c r="F130" s="299"/>
      <c r="G130" s="299"/>
      <c r="H130" s="292"/>
      <c r="I130" s="293"/>
      <c r="J130" s="299"/>
      <c r="K130" s="272"/>
      <c r="L130" s="273"/>
      <c r="M130" s="269"/>
    </row>
    <row r="131" spans="1:13">
      <c r="A131" s="310"/>
      <c r="B131" s="297"/>
      <c r="C131" s="250"/>
      <c r="D131" s="250"/>
      <c r="E131" s="251"/>
      <c r="F131" s="252"/>
      <c r="G131" s="253"/>
      <c r="H131" s="254"/>
      <c r="I131" s="255"/>
      <c r="J131" s="298"/>
      <c r="K131" s="275"/>
      <c r="L131" s="278"/>
      <c r="M131" s="283"/>
    </row>
    <row r="132" spans="1:13">
      <c r="A132" s="310"/>
      <c r="B132" s="286"/>
      <c r="C132" s="261" t="s">
        <v>328</v>
      </c>
      <c r="D132" s="261"/>
      <c r="E132" s="263"/>
      <c r="F132" s="264"/>
      <c r="G132" s="265"/>
      <c r="H132" s="281"/>
      <c r="I132" s="267"/>
      <c r="J132" s="285"/>
      <c r="K132" s="279"/>
      <c r="L132" s="283"/>
      <c r="M132" s="283"/>
    </row>
    <row r="133" spans="1:13">
      <c r="A133" s="310"/>
      <c r="B133" s="260" t="s">
        <v>252</v>
      </c>
      <c r="C133" s="270" t="s">
        <v>329</v>
      </c>
      <c r="D133" s="270"/>
      <c r="E133" s="263"/>
      <c r="F133" s="264"/>
      <c r="G133" s="265"/>
      <c r="H133" s="266"/>
      <c r="I133" s="267"/>
      <c r="J133" s="285"/>
      <c r="K133" s="279"/>
      <c r="L133" s="283"/>
      <c r="M133" s="283"/>
    </row>
    <row r="134" spans="1:13">
      <c r="A134" s="310"/>
      <c r="B134" s="260" t="s">
        <v>252</v>
      </c>
      <c r="C134" s="270" t="s">
        <v>330</v>
      </c>
      <c r="D134" s="270"/>
      <c r="E134" s="263"/>
      <c r="F134" s="264"/>
      <c r="G134" s="265"/>
      <c r="H134" s="266"/>
      <c r="I134" s="267"/>
      <c r="J134" s="285"/>
      <c r="K134" s="279"/>
      <c r="L134" s="283"/>
      <c r="M134" s="283"/>
    </row>
    <row r="135" spans="1:13">
      <c r="A135" s="310"/>
      <c r="B135" s="260"/>
      <c r="C135" s="270" t="s">
        <v>331</v>
      </c>
      <c r="D135" s="270"/>
      <c r="E135" s="263"/>
      <c r="F135" s="264"/>
      <c r="G135" s="265"/>
      <c r="H135" s="266"/>
      <c r="I135" s="267"/>
      <c r="J135" s="285"/>
      <c r="K135" s="279"/>
      <c r="L135" s="283"/>
      <c r="M135" s="283"/>
    </row>
    <row r="136" spans="1:13">
      <c r="A136" s="310"/>
      <c r="B136" s="260" t="s">
        <v>252</v>
      </c>
      <c r="C136" s="270" t="s">
        <v>332</v>
      </c>
      <c r="D136" s="270"/>
      <c r="E136" s="263"/>
      <c r="F136" s="264"/>
      <c r="G136" s="265"/>
      <c r="H136" s="266"/>
      <c r="I136" s="267"/>
      <c r="J136" s="285"/>
      <c r="K136" s="279"/>
      <c r="L136" s="283"/>
      <c r="M136" s="283"/>
    </row>
    <row r="137" spans="1:13">
      <c r="A137" s="310"/>
      <c r="B137" s="260"/>
      <c r="C137" s="270" t="s">
        <v>333</v>
      </c>
      <c r="D137" s="270"/>
      <c r="E137" s="263"/>
      <c r="F137" s="264"/>
      <c r="G137" s="265"/>
      <c r="H137" s="266"/>
      <c r="I137" s="267"/>
      <c r="J137" s="285"/>
      <c r="K137" s="279"/>
      <c r="L137" s="283"/>
      <c r="M137" s="283"/>
    </row>
    <row r="138" spans="1:13">
      <c r="A138" s="310"/>
      <c r="B138" s="260"/>
      <c r="C138" s="270" t="s">
        <v>334</v>
      </c>
      <c r="D138" s="270"/>
      <c r="E138" s="263"/>
      <c r="F138" s="264"/>
      <c r="G138" s="265"/>
      <c r="H138" s="266"/>
      <c r="I138" s="267"/>
      <c r="J138" s="285"/>
      <c r="K138" s="279"/>
      <c r="L138" s="283"/>
      <c r="M138" s="283"/>
    </row>
    <row r="139" spans="1:13">
      <c r="A139" s="310"/>
      <c r="B139" s="260"/>
      <c r="C139" s="270" t="s">
        <v>335</v>
      </c>
      <c r="D139" s="270"/>
      <c r="E139" s="263"/>
      <c r="F139" s="264"/>
      <c r="G139" s="265"/>
      <c r="H139" s="266"/>
      <c r="I139" s="267"/>
      <c r="J139" s="285"/>
      <c r="K139" s="279"/>
      <c r="L139" s="283"/>
      <c r="M139" s="283"/>
    </row>
    <row r="140" spans="1:13">
      <c r="A140" s="310"/>
      <c r="B140" s="260"/>
      <c r="C140" s="270" t="s">
        <v>336</v>
      </c>
      <c r="D140" s="270"/>
      <c r="E140" s="263"/>
      <c r="F140" s="264"/>
      <c r="G140" s="265"/>
      <c r="H140" s="266"/>
      <c r="I140" s="267"/>
      <c r="J140" s="285"/>
      <c r="K140" s="279"/>
      <c r="L140" s="283"/>
      <c r="M140" s="283"/>
    </row>
    <row r="141" spans="1:13">
      <c r="A141" s="310"/>
      <c r="B141" s="260"/>
      <c r="C141" s="270" t="s">
        <v>337</v>
      </c>
      <c r="D141" s="270"/>
      <c r="E141" s="263"/>
      <c r="F141" s="264"/>
      <c r="G141" s="265"/>
      <c r="H141" s="266"/>
      <c r="I141" s="267"/>
      <c r="J141" s="285"/>
      <c r="K141" s="279"/>
      <c r="L141" s="283"/>
      <c r="M141" s="283"/>
    </row>
    <row r="142" spans="1:13">
      <c r="A142" s="310"/>
      <c r="B142" s="260" t="s">
        <v>252</v>
      </c>
      <c r="C142" s="270" t="s">
        <v>283</v>
      </c>
      <c r="D142" s="270"/>
      <c r="E142" s="263"/>
      <c r="F142" s="264"/>
      <c r="G142" s="265"/>
      <c r="H142" s="266"/>
      <c r="I142" s="267"/>
      <c r="J142" s="285"/>
      <c r="K142" s="279"/>
      <c r="L142" s="283"/>
      <c r="M142" s="283"/>
    </row>
    <row r="143" spans="1:13">
      <c r="A143" s="310"/>
      <c r="B143" s="260"/>
      <c r="C143" s="270" t="s">
        <v>284</v>
      </c>
      <c r="D143" s="270"/>
      <c r="E143" s="263"/>
      <c r="F143" s="264"/>
      <c r="G143" s="265"/>
      <c r="H143" s="266"/>
      <c r="I143" s="267"/>
      <c r="J143" s="285"/>
      <c r="K143" s="279"/>
      <c r="L143" s="283"/>
      <c r="M143" s="283"/>
    </row>
    <row r="144" spans="1:13">
      <c r="A144" s="310"/>
      <c r="B144" s="260" t="s">
        <v>252</v>
      </c>
      <c r="C144" s="270" t="s">
        <v>285</v>
      </c>
      <c r="D144" s="270"/>
      <c r="E144" s="263"/>
      <c r="F144" s="264"/>
      <c r="G144" s="265"/>
      <c r="H144" s="266"/>
      <c r="I144" s="267"/>
      <c r="J144" s="285"/>
      <c r="K144" s="279"/>
      <c r="L144" s="283"/>
      <c r="M144" s="283"/>
    </row>
    <row r="145" spans="1:13">
      <c r="A145" s="310"/>
      <c r="B145" s="260" t="s">
        <v>252</v>
      </c>
      <c r="C145" s="270" t="s">
        <v>338</v>
      </c>
      <c r="D145" s="270"/>
      <c r="E145" s="263"/>
      <c r="F145" s="264"/>
      <c r="G145" s="265"/>
      <c r="H145" s="266"/>
      <c r="I145" s="267"/>
      <c r="J145" s="285"/>
      <c r="K145" s="279"/>
      <c r="L145" s="283"/>
      <c r="M145" s="283"/>
    </row>
    <row r="146" spans="1:13">
      <c r="A146" s="310"/>
      <c r="B146" s="260" t="s">
        <v>252</v>
      </c>
      <c r="C146" s="270" t="s">
        <v>301</v>
      </c>
      <c r="D146" s="270"/>
      <c r="E146" s="263"/>
      <c r="F146" s="264"/>
      <c r="G146" s="265"/>
      <c r="H146" s="266"/>
      <c r="I146" s="267"/>
      <c r="J146" s="268"/>
      <c r="K146" s="259"/>
      <c r="L146" s="269"/>
      <c r="M146" s="269"/>
    </row>
    <row r="147" spans="1:13">
      <c r="A147" s="310"/>
      <c r="B147" s="260"/>
      <c r="C147" s="270" t="s">
        <v>302</v>
      </c>
      <c r="D147" s="270"/>
      <c r="E147" s="263"/>
      <c r="F147" s="264"/>
      <c r="G147" s="265"/>
      <c r="H147" s="266"/>
      <c r="I147" s="267"/>
      <c r="J147" s="268"/>
      <c r="K147" s="259"/>
      <c r="L147" s="269"/>
      <c r="M147" s="269"/>
    </row>
    <row r="148" spans="1:13">
      <c r="A148" s="310"/>
      <c r="B148" s="260"/>
      <c r="C148" s="270" t="s">
        <v>339</v>
      </c>
      <c r="D148" s="270"/>
      <c r="E148" s="263"/>
      <c r="F148" s="264"/>
      <c r="G148" s="265"/>
      <c r="H148" s="266"/>
      <c r="I148" s="267"/>
      <c r="J148" s="268"/>
      <c r="K148" s="259"/>
      <c r="L148" s="269"/>
      <c r="M148" s="269"/>
    </row>
    <row r="149" spans="1:13">
      <c r="A149" s="310"/>
      <c r="B149" s="260"/>
      <c r="C149" s="270" t="s">
        <v>304</v>
      </c>
      <c r="D149" s="270"/>
      <c r="E149" s="263"/>
      <c r="F149" s="264"/>
      <c r="G149" s="265"/>
      <c r="H149" s="266"/>
      <c r="I149" s="267"/>
      <c r="J149" s="268"/>
      <c r="K149" s="259"/>
      <c r="L149" s="269"/>
      <c r="M149" s="269"/>
    </row>
    <row r="150" spans="1:13">
      <c r="A150" s="310"/>
      <c r="B150" s="271"/>
      <c r="C150" s="288"/>
      <c r="D150" s="288"/>
      <c r="E150" s="289"/>
      <c r="F150" s="290"/>
      <c r="G150" s="291"/>
      <c r="H150" s="292"/>
      <c r="I150" s="293"/>
      <c r="J150" s="294"/>
      <c r="K150" s="295"/>
      <c r="L150" s="296"/>
      <c r="M150" s="283"/>
    </row>
    <row r="151" spans="1:13">
      <c r="A151" s="310"/>
      <c r="B151" s="249"/>
      <c r="C151" s="250"/>
      <c r="D151" s="250"/>
      <c r="E151" s="251"/>
      <c r="F151" s="252"/>
      <c r="G151" s="253"/>
      <c r="H151" s="254"/>
      <c r="I151" s="255"/>
      <c r="J151" s="298"/>
      <c r="K151" s="275"/>
      <c r="L151" s="278"/>
      <c r="M151" s="283"/>
    </row>
    <row r="152" spans="1:13" ht="15">
      <c r="A152" s="310"/>
      <c r="B152" s="260"/>
      <c r="C152" s="301" t="s">
        <v>340</v>
      </c>
      <c r="D152" s="301"/>
      <c r="E152" s="301"/>
      <c r="F152" s="301"/>
      <c r="G152" s="301"/>
      <c r="H152" s="266"/>
      <c r="I152" s="267"/>
      <c r="J152" s="285"/>
      <c r="K152" s="279"/>
      <c r="L152" s="283"/>
      <c r="M152" s="283"/>
    </row>
    <row r="153" spans="1:13">
      <c r="A153" s="310"/>
      <c r="B153" s="260" t="s">
        <v>252</v>
      </c>
      <c r="C153" s="270" t="s">
        <v>341</v>
      </c>
      <c r="D153" s="270"/>
      <c r="E153" s="263"/>
      <c r="F153" s="264"/>
      <c r="G153" s="265"/>
      <c r="H153" s="266"/>
      <c r="I153" s="267"/>
      <c r="J153" s="285"/>
      <c r="K153" s="279"/>
      <c r="L153" s="283"/>
      <c r="M153" s="283"/>
    </row>
    <row r="154" spans="1:13">
      <c r="A154" s="310"/>
      <c r="B154" s="302" t="s">
        <v>252</v>
      </c>
      <c r="C154" s="300" t="s">
        <v>342</v>
      </c>
      <c r="D154" s="300"/>
      <c r="E154" s="303"/>
      <c r="F154" s="264"/>
      <c r="G154" s="265"/>
      <c r="H154" s="285"/>
      <c r="I154" s="285"/>
      <c r="J154" s="285"/>
      <c r="K154" s="279"/>
      <c r="L154" s="283"/>
      <c r="M154" s="283"/>
    </row>
    <row r="155" spans="1:13">
      <c r="A155" s="310"/>
      <c r="B155" s="302"/>
      <c r="C155" s="300" t="s">
        <v>343</v>
      </c>
      <c r="D155" s="300"/>
      <c r="E155" s="303"/>
      <c r="F155" s="264"/>
      <c r="G155" s="265"/>
      <c r="H155" s="285"/>
      <c r="I155" s="285"/>
      <c r="J155" s="285"/>
      <c r="K155" s="279"/>
      <c r="L155" s="283"/>
      <c r="M155" s="283"/>
    </row>
    <row r="156" spans="1:13">
      <c r="A156" s="310"/>
      <c r="B156" s="304" t="s">
        <v>252</v>
      </c>
      <c r="C156" s="270" t="s">
        <v>344</v>
      </c>
      <c r="D156" s="270"/>
      <c r="E156" s="263"/>
      <c r="F156" s="264"/>
      <c r="G156" s="265"/>
      <c r="H156" s="266"/>
      <c r="I156" s="267"/>
      <c r="J156" s="268"/>
      <c r="K156" s="259"/>
      <c r="L156" s="269"/>
      <c r="M156" s="269"/>
    </row>
    <row r="157" spans="1:13">
      <c r="A157" s="310"/>
      <c r="B157" s="302" t="s">
        <v>252</v>
      </c>
      <c r="C157" s="270" t="s">
        <v>345</v>
      </c>
      <c r="D157" s="270"/>
      <c r="E157" s="263"/>
      <c r="F157" s="264"/>
      <c r="G157" s="265"/>
      <c r="H157" s="266"/>
      <c r="I157" s="267"/>
      <c r="J157" s="268"/>
      <c r="K157" s="259"/>
      <c r="L157" s="269"/>
      <c r="M157" s="269"/>
    </row>
    <row r="158" spans="1:13">
      <c r="A158" s="310"/>
      <c r="B158" s="302" t="s">
        <v>252</v>
      </c>
      <c r="C158" s="270" t="s">
        <v>346</v>
      </c>
      <c r="D158" s="270"/>
      <c r="E158" s="263"/>
      <c r="F158" s="264"/>
      <c r="G158" s="265"/>
      <c r="H158" s="266"/>
      <c r="I158" s="267"/>
      <c r="J158" s="268"/>
      <c r="K158" s="259"/>
      <c r="L158" s="269"/>
      <c r="M158" s="269"/>
    </row>
    <row r="159" spans="1:13">
      <c r="A159" s="310"/>
      <c r="B159" s="260"/>
      <c r="C159" s="270" t="s">
        <v>347</v>
      </c>
      <c r="D159" s="270"/>
      <c r="E159" s="263"/>
      <c r="F159" s="264"/>
      <c r="G159" s="265"/>
      <c r="H159" s="266"/>
      <c r="I159" s="267"/>
      <c r="J159" s="268"/>
      <c r="K159" s="259"/>
      <c r="L159" s="269"/>
      <c r="M159" s="269"/>
    </row>
    <row r="160" spans="1:13">
      <c r="A160" s="310"/>
      <c r="B160" s="271"/>
      <c r="C160" s="288"/>
      <c r="D160" s="288"/>
      <c r="E160" s="289"/>
      <c r="F160" s="290"/>
      <c r="G160" s="291"/>
      <c r="H160" s="292"/>
      <c r="I160" s="293"/>
      <c r="J160" s="299"/>
      <c r="K160" s="272"/>
      <c r="L160" s="273"/>
      <c r="M160" s="269"/>
    </row>
    <row r="161" spans="1:13">
      <c r="A161" s="311"/>
      <c r="B161" s="312"/>
      <c r="C161" s="313"/>
      <c r="D161" s="314"/>
      <c r="E161" s="313"/>
      <c r="F161" s="315"/>
      <c r="G161" s="314"/>
      <c r="H161" s="313"/>
      <c r="I161" s="315"/>
      <c r="J161" s="314"/>
      <c r="K161" s="313"/>
      <c r="L161" s="314"/>
      <c r="M161" s="316"/>
    </row>
  </sheetData>
  <sheetProtection algorithmName="SHA-512" hashValue="1VQ4xgVmtkDa6Jx67FyO4B61t/uQvzYGC4yS8FN8KZJaJ2V28oFzuijSWSBgxrYp1KGD1o89fQM/PuUmUGEpdw==" saltValue="mnTbXHcg+tvc0opcvXpZMg==" spinCount="100000" sheet="1" objects="1" scenarios="1"/>
  <mergeCells count="16">
    <mergeCell ref="C18:H18"/>
    <mergeCell ref="C114:G114"/>
    <mergeCell ref="C121:G121"/>
    <mergeCell ref="C152:G152"/>
    <mergeCell ref="C10:I10"/>
    <mergeCell ref="C11:I11"/>
    <mergeCell ref="C12:I12"/>
    <mergeCell ref="C13:I13"/>
    <mergeCell ref="C14:H14"/>
    <mergeCell ref="C15:H15"/>
    <mergeCell ref="A1:M1"/>
    <mergeCell ref="C2:I2"/>
    <mergeCell ref="C6:I6"/>
    <mergeCell ref="C7:I7"/>
    <mergeCell ref="C8:I8"/>
    <mergeCell ref="C9:I9"/>
  </mergeCells>
  <phoneticPr fontId="0" type="noConversion"/>
  <conditionalFormatting sqref="C10:I10">
    <cfRule type="expression" dxfId="63" priority="6">
      <formula>$C$10=""</formula>
    </cfRule>
  </conditionalFormatting>
  <conditionalFormatting sqref="C8:I8">
    <cfRule type="expression" dxfId="62" priority="5">
      <formula>$C$8=""</formula>
    </cfRule>
  </conditionalFormatting>
  <conditionalFormatting sqref="C6:I6">
    <cfRule type="expression" dxfId="61" priority="4">
      <formula>$C$6=""</formula>
    </cfRule>
  </conditionalFormatting>
  <conditionalFormatting sqref="C14:H14">
    <cfRule type="expression" dxfId="60" priority="3">
      <formula>$C$14=""</formula>
    </cfRule>
  </conditionalFormatting>
  <conditionalFormatting sqref="C12:I12">
    <cfRule type="expression" dxfId="59" priority="2">
      <formula>$C$10=""</formula>
    </cfRule>
  </conditionalFormatting>
  <conditionalFormatting sqref="C15:H15">
    <cfRule type="expression" dxfId="58" priority="1">
      <formula>$C$14=""</formula>
    </cfRule>
  </conditionalFormatting>
  <pageMargins left="0.98425196850393704" right="0.39370078740157483" top="0.98425196850393704" bottom="0.74803149606299213" header="0" footer="0.39370078740157483"/>
  <pageSetup paperSize="9" scale="40" firstPageNumber="0" orientation="portrait" r:id="rId1"/>
  <headerFooter alignWithMargins="0">
    <oddHeader>&amp;R&amp;"Projekt,Običajno"&amp;72p&amp;L_x000D__x000D_&amp;9</oddHeader>
    <oddFooter>&amp;C&amp;6 &amp; List: &amp;A&amp;R &amp; &amp;9 &amp; Stran: &amp;P</oddFooter>
  </headerFooter>
  <rowBreaks count="1" manualBreakCount="1">
    <brk id="41"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dimension ref="A1:BQ345"/>
  <sheetViews>
    <sheetView view="pageBreakPreview" zoomScale="70" zoomScaleNormal="100" zoomScaleSheetLayoutView="70" workbookViewId="0">
      <selection activeCell="J222" sqref="J222"/>
    </sheetView>
  </sheetViews>
  <sheetFormatPr defaultColWidth="9.140625" defaultRowHeight="12.75"/>
  <cols>
    <col min="1" max="1" width="4.7109375" style="86" customWidth="1"/>
    <col min="2" max="2" width="5" style="86" customWidth="1"/>
    <col min="3" max="3" width="55.5703125" style="137" customWidth="1"/>
    <col min="4" max="4" width="6.28515625" style="86" bestFit="1" customWidth="1"/>
    <col min="5" max="5" width="8.28515625" style="138" customWidth="1"/>
    <col min="6" max="6" width="9.42578125" style="139" bestFit="1" customWidth="1"/>
    <col min="7" max="7" width="13" style="139" customWidth="1"/>
    <col min="8" max="8" width="8.85546875" style="139" customWidth="1"/>
    <col min="9" max="10" width="11.7109375" style="140" customWidth="1"/>
    <col min="11" max="11" width="11" style="86" customWidth="1"/>
    <col min="12" max="12" width="9.5703125" style="139" customWidth="1"/>
    <col min="13" max="13" width="13.28515625" style="139" customWidth="1"/>
    <col min="14" max="14" width="16.7109375" style="86" customWidth="1"/>
    <col min="15" max="15" width="9.85546875" style="86" customWidth="1"/>
    <col min="16" max="16" width="2.5703125" style="86" bestFit="1" customWidth="1"/>
    <col min="17" max="17" width="9.140625" style="86"/>
    <col min="18" max="18" width="9" style="86" customWidth="1"/>
    <col min="19" max="16384" width="9.140625" style="86"/>
  </cols>
  <sheetData>
    <row r="1" spans="1:18" s="87" customFormat="1" ht="18">
      <c r="A1" s="317"/>
      <c r="B1" s="318"/>
      <c r="C1" s="319" t="s">
        <v>356</v>
      </c>
      <c r="D1" s="320"/>
      <c r="E1" s="321"/>
      <c r="F1" s="322"/>
      <c r="G1" s="323"/>
      <c r="H1" s="132"/>
      <c r="I1" s="133"/>
      <c r="J1" s="133"/>
      <c r="L1" s="132"/>
      <c r="M1" s="132"/>
      <c r="N1" s="134"/>
      <c r="O1" s="135"/>
    </row>
    <row r="2" spans="1:18" s="87" customFormat="1" ht="13.5" customHeight="1">
      <c r="A2" s="324"/>
      <c r="B2" s="131"/>
      <c r="C2" s="130"/>
      <c r="E2" s="177"/>
      <c r="F2" s="132"/>
      <c r="G2" s="325"/>
      <c r="H2" s="132"/>
      <c r="I2" s="133"/>
      <c r="J2" s="133"/>
      <c r="L2" s="132"/>
      <c r="M2" s="132"/>
      <c r="N2" s="134"/>
      <c r="O2" s="135"/>
    </row>
    <row r="3" spans="1:18">
      <c r="A3" s="326" t="s">
        <v>103</v>
      </c>
      <c r="B3" s="136"/>
      <c r="D3" s="171"/>
      <c r="G3" s="327"/>
      <c r="K3" s="77"/>
      <c r="N3" s="198"/>
      <c r="O3" s="199"/>
    </row>
    <row r="4" spans="1:18" ht="120">
      <c r="A4" s="328"/>
      <c r="B4" s="171"/>
      <c r="C4" s="141" t="s">
        <v>114</v>
      </c>
      <c r="D4" s="136"/>
      <c r="E4" s="136"/>
      <c r="F4" s="136"/>
      <c r="G4" s="329"/>
      <c r="K4" s="76"/>
      <c r="L4" s="136"/>
      <c r="M4" s="136"/>
      <c r="N4" s="198"/>
      <c r="O4" s="199"/>
    </row>
    <row r="5" spans="1:18">
      <c r="A5" s="326" t="s">
        <v>104</v>
      </c>
      <c r="B5" s="136"/>
      <c r="C5" s="141"/>
      <c r="D5" s="136"/>
      <c r="E5" s="136"/>
      <c r="F5" s="136"/>
      <c r="G5" s="329"/>
      <c r="K5" s="167"/>
      <c r="N5" s="198"/>
      <c r="O5" s="142"/>
    </row>
    <row r="6" spans="1:18" s="84" customFormat="1">
      <c r="A6" s="385" t="s">
        <v>0</v>
      </c>
      <c r="B6" s="386"/>
      <c r="C6" s="387" t="s">
        <v>1</v>
      </c>
      <c r="D6" s="386" t="s">
        <v>2</v>
      </c>
      <c r="E6" s="388" t="s">
        <v>3</v>
      </c>
      <c r="F6" s="389" t="s">
        <v>4</v>
      </c>
      <c r="G6" s="390" t="s">
        <v>5</v>
      </c>
      <c r="H6" s="139"/>
      <c r="I6" s="140"/>
      <c r="J6" s="140"/>
      <c r="K6" s="166"/>
      <c r="L6" s="136"/>
      <c r="M6" s="136"/>
      <c r="O6" s="86"/>
      <c r="Q6" s="85"/>
      <c r="R6" s="85"/>
    </row>
    <row r="7" spans="1:18">
      <c r="A7" s="328"/>
      <c r="B7" s="171"/>
      <c r="C7" s="143"/>
      <c r="D7" s="171"/>
      <c r="E7" s="178"/>
      <c r="G7" s="330"/>
      <c r="K7" s="167"/>
    </row>
    <row r="8" spans="1:18" s="98" customFormat="1" ht="16.5" thickBot="1">
      <c r="A8" s="331"/>
      <c r="B8" s="144" t="s">
        <v>100</v>
      </c>
      <c r="C8" s="144" t="str">
        <f>Osnova!C20</f>
        <v>GEODETSKA IN PRIPRAVLJALNA DELA</v>
      </c>
      <c r="D8" s="145"/>
      <c r="E8" s="179"/>
      <c r="F8" s="146"/>
      <c r="G8" s="332"/>
      <c r="H8" s="139"/>
      <c r="I8" s="140"/>
      <c r="J8" s="140"/>
      <c r="K8" s="166"/>
      <c r="L8" s="136"/>
      <c r="M8" s="136"/>
    </row>
    <row r="9" spans="1:18">
      <c r="A9" s="333"/>
      <c r="B9" s="138"/>
      <c r="C9" s="143"/>
      <c r="D9" s="171"/>
      <c r="E9" s="178"/>
      <c r="G9" s="330"/>
      <c r="K9" s="167"/>
    </row>
    <row r="10" spans="1:18" s="76" customFormat="1" ht="15.75">
      <c r="A10" s="334" t="str">
        <f>$B$8</f>
        <v>I.</v>
      </c>
      <c r="B10" s="167">
        <f>COUNT($A$9:B9)+1</f>
        <v>1</v>
      </c>
      <c r="C10" s="103" t="s">
        <v>126</v>
      </c>
      <c r="D10" s="335" t="s">
        <v>115</v>
      </c>
      <c r="E10" s="176">
        <v>1</v>
      </c>
      <c r="F10" s="305"/>
      <c r="G10" s="306">
        <f>E10*F10</f>
        <v>0</v>
      </c>
      <c r="H10" s="139"/>
      <c r="I10" s="140"/>
      <c r="J10" s="140"/>
      <c r="K10" s="166"/>
      <c r="L10" s="136"/>
      <c r="M10" s="136"/>
      <c r="N10" s="78"/>
      <c r="O10" s="79"/>
      <c r="P10" s="80"/>
      <c r="Q10" s="89"/>
      <c r="R10" s="121"/>
    </row>
    <row r="11" spans="1:18" s="76" customFormat="1">
      <c r="A11" s="334"/>
      <c r="B11" s="167"/>
      <c r="C11" s="148" t="s">
        <v>203</v>
      </c>
      <c r="D11" s="175"/>
      <c r="E11" s="180"/>
      <c r="F11" s="129"/>
      <c r="G11" s="336"/>
      <c r="H11" s="139"/>
      <c r="I11" s="140"/>
      <c r="J11" s="140"/>
      <c r="K11" s="167"/>
      <c r="L11" s="139"/>
      <c r="M11" s="139"/>
      <c r="N11" s="78"/>
      <c r="O11" s="79"/>
      <c r="P11" s="80"/>
      <c r="Q11" s="89"/>
      <c r="R11" s="121"/>
    </row>
    <row r="12" spans="1:18" s="76" customFormat="1">
      <c r="A12" s="334"/>
      <c r="B12" s="167"/>
      <c r="C12" s="148" t="s">
        <v>177</v>
      </c>
      <c r="D12" s="175"/>
      <c r="E12" s="180"/>
      <c r="F12" s="129"/>
      <c r="G12" s="336"/>
      <c r="H12" s="139"/>
      <c r="I12" s="140"/>
      <c r="J12" s="140"/>
      <c r="K12" s="166"/>
      <c r="L12" s="136"/>
      <c r="M12" s="136"/>
      <c r="N12" s="78"/>
      <c r="O12" s="79"/>
      <c r="P12" s="80"/>
      <c r="Q12" s="89"/>
      <c r="R12" s="121"/>
    </row>
    <row r="13" spans="1:18" s="76" customFormat="1" ht="24">
      <c r="A13" s="334"/>
      <c r="B13" s="167"/>
      <c r="C13" s="128" t="s">
        <v>169</v>
      </c>
      <c r="D13" s="175"/>
      <c r="E13" s="180"/>
      <c r="F13" s="129"/>
      <c r="G13" s="336"/>
      <c r="H13" s="139"/>
      <c r="I13" s="140"/>
      <c r="J13" s="140"/>
      <c r="K13" s="167"/>
      <c r="L13" s="139"/>
      <c r="M13" s="139"/>
      <c r="N13" s="78"/>
      <c r="O13" s="79"/>
      <c r="P13" s="80"/>
      <c r="Q13" s="89"/>
      <c r="R13" s="121"/>
    </row>
    <row r="14" spans="1:18" s="76" customFormat="1">
      <c r="A14" s="334"/>
      <c r="B14" s="167"/>
      <c r="C14" s="128" t="s">
        <v>170</v>
      </c>
      <c r="D14" s="175"/>
      <c r="E14" s="180"/>
      <c r="F14" s="129"/>
      <c r="G14" s="336"/>
      <c r="H14" s="139"/>
      <c r="I14" s="140"/>
      <c r="J14" s="140"/>
      <c r="K14" s="166"/>
      <c r="L14" s="136"/>
      <c r="M14" s="136"/>
      <c r="N14" s="78"/>
      <c r="O14" s="79"/>
      <c r="P14" s="80"/>
      <c r="Q14" s="89"/>
      <c r="R14" s="121"/>
    </row>
    <row r="15" spans="1:18" s="76" customFormat="1">
      <c r="A15" s="334"/>
      <c r="B15" s="167"/>
      <c r="C15" s="128" t="s">
        <v>172</v>
      </c>
      <c r="D15" s="166"/>
      <c r="E15" s="181"/>
      <c r="F15" s="149"/>
      <c r="G15" s="337"/>
      <c r="H15" s="139"/>
      <c r="I15" s="140"/>
      <c r="J15" s="140"/>
      <c r="K15" s="167"/>
      <c r="L15" s="139"/>
      <c r="M15" s="139"/>
      <c r="N15" s="78"/>
      <c r="O15" s="79"/>
      <c r="P15" s="80"/>
      <c r="Q15" s="89"/>
      <c r="R15" s="121"/>
    </row>
    <row r="16" spans="1:18" s="76" customFormat="1" ht="49.15" customHeight="1">
      <c r="A16" s="334"/>
      <c r="B16" s="167"/>
      <c r="C16" s="128" t="s">
        <v>171</v>
      </c>
      <c r="D16" s="175"/>
      <c r="E16" s="180"/>
      <c r="F16" s="129"/>
      <c r="G16" s="336"/>
      <c r="H16" s="139"/>
      <c r="I16" s="140"/>
      <c r="J16" s="140"/>
      <c r="K16" s="166"/>
      <c r="L16" s="136"/>
      <c r="M16" s="136"/>
      <c r="N16" s="78"/>
      <c r="O16" s="79"/>
      <c r="P16" s="80"/>
      <c r="Q16" s="89"/>
      <c r="R16" s="86"/>
    </row>
    <row r="17" spans="1:18" s="166" customFormat="1">
      <c r="A17" s="391"/>
      <c r="B17" s="392"/>
      <c r="C17" s="393"/>
      <c r="D17" s="394"/>
      <c r="E17" s="395"/>
      <c r="F17" s="396"/>
      <c r="G17" s="397"/>
      <c r="H17" s="139"/>
      <c r="I17" s="140"/>
      <c r="J17" s="140"/>
      <c r="K17" s="167"/>
      <c r="L17" s="139"/>
      <c r="M17" s="139"/>
      <c r="N17" s="168"/>
      <c r="O17" s="169"/>
      <c r="P17" s="170"/>
      <c r="Q17" s="172"/>
      <c r="R17" s="171"/>
    </row>
    <row r="18" spans="1:18" s="166" customFormat="1" ht="15.75">
      <c r="A18" s="334" t="str">
        <f>$B$8</f>
        <v>I.</v>
      </c>
      <c r="B18" s="167">
        <f>COUNT($A$9:B16)+1</f>
        <v>2</v>
      </c>
      <c r="C18" s="103" t="s">
        <v>218</v>
      </c>
      <c r="D18" s="335" t="s">
        <v>115</v>
      </c>
      <c r="E18" s="176">
        <v>1</v>
      </c>
      <c r="F18" s="305"/>
      <c r="G18" s="306">
        <f>E18*F18</f>
        <v>0</v>
      </c>
      <c r="H18" s="139"/>
      <c r="I18" s="140"/>
      <c r="J18" s="140"/>
      <c r="L18" s="136"/>
      <c r="M18" s="136"/>
      <c r="N18" s="168"/>
      <c r="O18" s="169"/>
      <c r="P18" s="170"/>
      <c r="Q18" s="172"/>
      <c r="R18" s="171"/>
    </row>
    <row r="19" spans="1:18" s="166" customFormat="1" ht="48">
      <c r="A19" s="398"/>
      <c r="B19" s="399"/>
      <c r="C19" s="400" t="s">
        <v>226</v>
      </c>
      <c r="D19" s="401"/>
      <c r="E19" s="402"/>
      <c r="F19" s="403"/>
      <c r="G19" s="404"/>
      <c r="H19" s="139"/>
      <c r="I19" s="140"/>
      <c r="J19" s="140"/>
      <c r="K19" s="167"/>
      <c r="L19" s="139"/>
      <c r="M19" s="139"/>
      <c r="N19" s="168"/>
      <c r="O19" s="169"/>
      <c r="P19" s="170"/>
      <c r="Q19" s="172"/>
      <c r="R19" s="171"/>
    </row>
    <row r="20" spans="1:18" s="76" customFormat="1">
      <c r="A20" s="391"/>
      <c r="B20" s="392"/>
      <c r="C20" s="393"/>
      <c r="D20" s="394"/>
      <c r="E20" s="395"/>
      <c r="F20" s="396"/>
      <c r="G20" s="397"/>
      <c r="H20" s="139"/>
      <c r="I20" s="140"/>
      <c r="J20" s="140"/>
      <c r="K20" s="166"/>
      <c r="L20" s="136"/>
      <c r="M20" s="136"/>
      <c r="N20" s="78"/>
      <c r="O20" s="79"/>
      <c r="P20" s="80"/>
      <c r="Q20" s="89"/>
      <c r="R20" s="86"/>
    </row>
    <row r="21" spans="1:18" s="76" customFormat="1" ht="15.75">
      <c r="A21" s="334" t="str">
        <f>$B$8</f>
        <v>I.</v>
      </c>
      <c r="B21" s="167">
        <f>COUNT($A$9:B20)+1</f>
        <v>3</v>
      </c>
      <c r="C21" s="102" t="s">
        <v>127</v>
      </c>
      <c r="D21" s="335" t="s">
        <v>115</v>
      </c>
      <c r="E21" s="176">
        <v>1</v>
      </c>
      <c r="F21" s="305"/>
      <c r="G21" s="306">
        <f>E21*F21</f>
        <v>0</v>
      </c>
      <c r="H21" s="139"/>
      <c r="I21" s="140"/>
      <c r="J21" s="140"/>
      <c r="K21" s="167"/>
      <c r="L21" s="139"/>
      <c r="M21" s="139"/>
      <c r="N21" s="78"/>
      <c r="O21" s="79"/>
      <c r="P21" s="80"/>
      <c r="Q21" s="89"/>
      <c r="R21" s="113"/>
    </row>
    <row r="22" spans="1:18" s="76" customFormat="1" ht="36">
      <c r="A22" s="334"/>
      <c r="B22" s="167"/>
      <c r="C22" s="165" t="s">
        <v>128</v>
      </c>
      <c r="D22" s="335"/>
      <c r="E22" s="176"/>
      <c r="F22" s="124"/>
      <c r="G22" s="338"/>
      <c r="H22" s="139"/>
      <c r="I22" s="140"/>
      <c r="J22" s="140"/>
      <c r="K22" s="166"/>
      <c r="L22" s="136"/>
      <c r="M22" s="136"/>
      <c r="N22" s="78"/>
      <c r="O22" s="79"/>
      <c r="P22" s="80"/>
      <c r="Q22" s="89"/>
      <c r="R22" s="113"/>
    </row>
    <row r="23" spans="1:18" s="76" customFormat="1">
      <c r="A23" s="334"/>
      <c r="B23" s="167"/>
      <c r="C23" s="165" t="s">
        <v>129</v>
      </c>
      <c r="D23" s="335"/>
      <c r="E23" s="176"/>
      <c r="F23" s="124"/>
      <c r="G23" s="338"/>
      <c r="H23" s="139"/>
      <c r="I23" s="140"/>
      <c r="J23" s="140"/>
      <c r="K23" s="167"/>
      <c r="L23" s="139"/>
      <c r="M23" s="139"/>
      <c r="N23" s="78"/>
      <c r="O23" s="79"/>
      <c r="P23" s="80"/>
      <c r="Q23" s="89"/>
      <c r="R23" s="113"/>
    </row>
    <row r="24" spans="1:18" s="76" customFormat="1" ht="72">
      <c r="A24" s="334"/>
      <c r="B24" s="167"/>
      <c r="C24" s="165" t="s">
        <v>130</v>
      </c>
      <c r="D24" s="335"/>
      <c r="E24" s="176"/>
      <c r="F24" s="124"/>
      <c r="G24" s="338"/>
      <c r="H24" s="139"/>
      <c r="I24" s="140"/>
      <c r="J24" s="140"/>
      <c r="K24" s="166"/>
      <c r="L24" s="136"/>
      <c r="M24" s="136"/>
      <c r="N24" s="78"/>
      <c r="O24" s="79"/>
      <c r="P24" s="80"/>
      <c r="Q24" s="89"/>
      <c r="R24" s="113"/>
    </row>
    <row r="25" spans="1:18" s="76" customFormat="1">
      <c r="A25" s="334"/>
      <c r="B25" s="167"/>
      <c r="C25" s="165" t="s">
        <v>136</v>
      </c>
      <c r="D25" s="335"/>
      <c r="E25" s="176"/>
      <c r="F25" s="124"/>
      <c r="G25" s="338"/>
      <c r="H25" s="139"/>
      <c r="I25" s="140"/>
      <c r="J25" s="140"/>
      <c r="K25" s="167"/>
      <c r="L25" s="139"/>
      <c r="M25" s="139"/>
      <c r="N25" s="78"/>
      <c r="O25" s="79"/>
      <c r="P25" s="80"/>
      <c r="Q25" s="89"/>
      <c r="R25" s="113"/>
    </row>
    <row r="26" spans="1:18" s="76" customFormat="1">
      <c r="A26" s="334"/>
      <c r="B26" s="167"/>
      <c r="C26" s="165" t="s">
        <v>137</v>
      </c>
      <c r="D26" s="335"/>
      <c r="E26" s="176"/>
      <c r="F26" s="124"/>
      <c r="G26" s="338"/>
      <c r="H26" s="139"/>
      <c r="I26" s="140"/>
      <c r="J26" s="140"/>
      <c r="K26" s="166"/>
      <c r="L26" s="136"/>
      <c r="M26" s="136"/>
      <c r="N26" s="78"/>
      <c r="O26" s="79"/>
      <c r="P26" s="80"/>
      <c r="Q26" s="89"/>
      <c r="R26" s="113"/>
    </row>
    <row r="27" spans="1:18" s="76" customFormat="1" ht="24">
      <c r="A27" s="334"/>
      <c r="B27" s="167"/>
      <c r="C27" s="165" t="s">
        <v>131</v>
      </c>
      <c r="D27" s="335"/>
      <c r="E27" s="176"/>
      <c r="F27" s="124"/>
      <c r="G27" s="338"/>
      <c r="H27" s="139"/>
      <c r="I27" s="140"/>
      <c r="J27" s="140"/>
      <c r="K27" s="167"/>
      <c r="L27" s="139"/>
      <c r="M27" s="139"/>
      <c r="N27" s="78"/>
      <c r="O27" s="79"/>
      <c r="P27" s="80"/>
      <c r="Q27" s="89"/>
      <c r="R27" s="113"/>
    </row>
    <row r="28" spans="1:18" s="76" customFormat="1">
      <c r="A28" s="334"/>
      <c r="B28" s="167"/>
      <c r="C28" s="101" t="s">
        <v>132</v>
      </c>
      <c r="D28" s="335"/>
      <c r="E28" s="176"/>
      <c r="F28" s="124"/>
      <c r="G28" s="338"/>
      <c r="H28" s="139"/>
      <c r="I28" s="140"/>
      <c r="J28" s="140"/>
      <c r="K28" s="166"/>
      <c r="L28" s="136"/>
      <c r="M28" s="136"/>
      <c r="N28" s="78"/>
      <c r="O28" s="79"/>
      <c r="P28" s="80"/>
      <c r="Q28" s="89"/>
      <c r="R28" s="113"/>
    </row>
    <row r="29" spans="1:18" s="76" customFormat="1">
      <c r="A29" s="334"/>
      <c r="B29" s="167"/>
      <c r="C29" s="165" t="s">
        <v>133</v>
      </c>
      <c r="D29" s="335"/>
      <c r="E29" s="176"/>
      <c r="F29" s="124"/>
      <c r="G29" s="338"/>
      <c r="H29" s="139"/>
      <c r="I29" s="140"/>
      <c r="J29" s="140"/>
      <c r="K29" s="167"/>
      <c r="L29" s="139"/>
      <c r="M29" s="139"/>
      <c r="N29" s="78"/>
      <c r="O29" s="79"/>
      <c r="P29" s="80"/>
      <c r="Q29" s="89"/>
      <c r="R29" s="113"/>
    </row>
    <row r="30" spans="1:18" s="76" customFormat="1" ht="60">
      <c r="A30" s="334"/>
      <c r="B30" s="167"/>
      <c r="C30" s="165" t="s">
        <v>134</v>
      </c>
      <c r="D30" s="83"/>
      <c r="E30" s="181"/>
      <c r="F30" s="124"/>
      <c r="G30" s="338"/>
      <c r="H30" s="139"/>
      <c r="I30" s="140"/>
      <c r="J30" s="140"/>
      <c r="K30" s="166"/>
      <c r="L30" s="136"/>
      <c r="M30" s="136"/>
      <c r="N30" s="78"/>
      <c r="O30" s="79"/>
      <c r="P30" s="80"/>
      <c r="Q30" s="89"/>
      <c r="R30" s="113"/>
    </row>
    <row r="31" spans="1:18" s="76" customFormat="1">
      <c r="A31" s="398"/>
      <c r="B31" s="399"/>
      <c r="C31" s="405" t="s">
        <v>135</v>
      </c>
      <c r="D31" s="406"/>
      <c r="E31" s="407"/>
      <c r="F31" s="408"/>
      <c r="G31" s="409"/>
      <c r="H31" s="139"/>
      <c r="I31" s="140"/>
      <c r="J31" s="140"/>
      <c r="K31" s="167"/>
      <c r="L31" s="139"/>
      <c r="M31" s="139"/>
      <c r="N31" s="78"/>
      <c r="O31" s="79"/>
      <c r="P31" s="80"/>
      <c r="Q31" s="89"/>
      <c r="R31" s="113"/>
    </row>
    <row r="32" spans="1:18" s="76" customFormat="1">
      <c r="A32" s="391"/>
      <c r="B32" s="392"/>
      <c r="C32" s="410"/>
      <c r="D32" s="411"/>
      <c r="E32" s="412"/>
      <c r="F32" s="413"/>
      <c r="G32" s="414"/>
      <c r="H32" s="139"/>
      <c r="I32" s="140"/>
      <c r="J32" s="140"/>
      <c r="K32" s="166"/>
      <c r="L32" s="136"/>
      <c r="M32" s="136"/>
      <c r="N32" s="78"/>
      <c r="O32" s="79"/>
      <c r="P32" s="80"/>
      <c r="Q32" s="89"/>
      <c r="R32" s="113"/>
    </row>
    <row r="33" spans="1:18" s="76" customFormat="1" ht="15.75">
      <c r="A33" s="334" t="str">
        <f>$B$8</f>
        <v>I.</v>
      </c>
      <c r="B33" s="167">
        <f>COUNT($A$9:B32)+1</f>
        <v>4</v>
      </c>
      <c r="C33" s="339" t="s">
        <v>194</v>
      </c>
      <c r="D33" s="335" t="s">
        <v>115</v>
      </c>
      <c r="E33" s="176">
        <v>1</v>
      </c>
      <c r="F33" s="305"/>
      <c r="G33" s="306">
        <f>E33*F33</f>
        <v>0</v>
      </c>
      <c r="H33" s="139"/>
      <c r="I33" s="140"/>
      <c r="J33" s="140"/>
      <c r="K33" s="167"/>
      <c r="L33" s="139"/>
      <c r="M33" s="139"/>
      <c r="N33" s="78"/>
      <c r="O33" s="79"/>
      <c r="P33" s="80"/>
      <c r="Q33" s="89"/>
      <c r="R33" s="113"/>
    </row>
    <row r="34" spans="1:18" s="76" customFormat="1" ht="24">
      <c r="A34" s="334"/>
      <c r="B34" s="167"/>
      <c r="C34" s="165" t="s">
        <v>153</v>
      </c>
      <c r="D34" s="166"/>
      <c r="E34" s="181"/>
      <c r="F34" s="124"/>
      <c r="G34" s="338"/>
      <c r="H34" s="139"/>
      <c r="I34" s="140"/>
      <c r="J34" s="140"/>
      <c r="K34" s="166"/>
      <c r="L34" s="136"/>
      <c r="M34" s="136"/>
      <c r="N34" s="78"/>
      <c r="O34" s="79"/>
      <c r="P34" s="80"/>
      <c r="Q34" s="89"/>
      <c r="R34" s="113"/>
    </row>
    <row r="35" spans="1:18" s="166" customFormat="1">
      <c r="A35" s="398"/>
      <c r="B35" s="399"/>
      <c r="C35" s="405"/>
      <c r="D35" s="415"/>
      <c r="E35" s="407"/>
      <c r="F35" s="408"/>
      <c r="G35" s="409"/>
      <c r="H35" s="139"/>
      <c r="I35" s="140"/>
      <c r="J35" s="140"/>
      <c r="L35" s="136"/>
      <c r="M35" s="136"/>
      <c r="N35" s="168"/>
      <c r="O35" s="169"/>
      <c r="P35" s="170"/>
      <c r="Q35" s="172"/>
      <c r="R35" s="174"/>
    </row>
    <row r="36" spans="1:18" s="166" customFormat="1">
      <c r="A36" s="391"/>
      <c r="B36" s="392"/>
      <c r="C36" s="410"/>
      <c r="D36" s="411"/>
      <c r="E36" s="412"/>
      <c r="F36" s="413"/>
      <c r="G36" s="414"/>
      <c r="H36" s="139"/>
      <c r="I36" s="140"/>
      <c r="J36" s="140"/>
      <c r="K36" s="167"/>
      <c r="L36" s="139"/>
      <c r="M36" s="139"/>
      <c r="N36" s="168"/>
      <c r="O36" s="169"/>
      <c r="P36" s="170"/>
      <c r="Q36" s="172"/>
      <c r="R36" s="174"/>
    </row>
    <row r="37" spans="1:18" s="76" customFormat="1" ht="12.75" customHeight="1">
      <c r="A37" s="334" t="str">
        <f>$B$8</f>
        <v>I.</v>
      </c>
      <c r="B37" s="167">
        <f>COUNT($A$9:B34)+1</f>
        <v>5</v>
      </c>
      <c r="C37" s="339" t="s">
        <v>195</v>
      </c>
      <c r="D37" s="175" t="s">
        <v>113</v>
      </c>
      <c r="E37" s="176">
        <v>16</v>
      </c>
      <c r="F37" s="305"/>
      <c r="G37" s="306">
        <f>E37*F37</f>
        <v>0</v>
      </c>
      <c r="H37" s="139"/>
      <c r="I37" s="140"/>
      <c r="J37" s="140"/>
      <c r="K37" s="166"/>
      <c r="L37" s="136"/>
      <c r="M37" s="136"/>
      <c r="N37" s="78"/>
      <c r="O37" s="79"/>
      <c r="P37" s="80"/>
      <c r="Q37" s="89"/>
      <c r="R37" s="113"/>
    </row>
    <row r="38" spans="1:18" s="166" customFormat="1" ht="36.75" customHeight="1">
      <c r="A38" s="334"/>
      <c r="B38" s="167"/>
      <c r="C38" s="340" t="s">
        <v>152</v>
      </c>
      <c r="D38" s="175"/>
      <c r="E38" s="176"/>
      <c r="F38" s="129"/>
      <c r="G38" s="336"/>
      <c r="H38" s="139"/>
      <c r="I38" s="140"/>
      <c r="J38" s="140"/>
      <c r="K38" s="167"/>
      <c r="L38" s="139"/>
      <c r="M38" s="139"/>
      <c r="N38" s="168"/>
      <c r="O38" s="169"/>
      <c r="P38" s="170"/>
      <c r="Q38" s="172"/>
      <c r="R38" s="174"/>
    </row>
    <row r="39" spans="1:18" s="166" customFormat="1" ht="17.25" customHeight="1">
      <c r="A39" s="398"/>
      <c r="B39" s="399"/>
      <c r="C39" s="416"/>
      <c r="D39" s="401"/>
      <c r="E39" s="417"/>
      <c r="F39" s="403"/>
      <c r="G39" s="404"/>
      <c r="H39" s="139"/>
      <c r="I39" s="140"/>
      <c r="J39" s="140"/>
      <c r="K39" s="167"/>
      <c r="L39" s="139"/>
      <c r="M39" s="139"/>
      <c r="N39" s="168"/>
      <c r="O39" s="169"/>
      <c r="P39" s="170"/>
      <c r="Q39" s="172"/>
      <c r="R39" s="174"/>
    </row>
    <row r="40" spans="1:18" s="76" customFormat="1">
      <c r="A40" s="391"/>
      <c r="B40" s="392"/>
      <c r="C40" s="410"/>
      <c r="D40" s="411"/>
      <c r="E40" s="412"/>
      <c r="F40" s="413"/>
      <c r="G40" s="414"/>
      <c r="H40" s="139"/>
      <c r="I40" s="140"/>
      <c r="J40" s="140"/>
      <c r="K40" s="166"/>
      <c r="L40" s="136"/>
      <c r="M40" s="136"/>
      <c r="N40" s="78"/>
      <c r="O40" s="79"/>
      <c r="P40" s="80"/>
      <c r="Q40" s="89"/>
      <c r="R40" s="113"/>
    </row>
    <row r="41" spans="1:18" s="166" customFormat="1" ht="15.75">
      <c r="A41" s="334" t="str">
        <f>$B$8</f>
        <v>I.</v>
      </c>
      <c r="B41" s="167">
        <f>COUNT($A$9:B40)+1</f>
        <v>6</v>
      </c>
      <c r="C41" s="339" t="s">
        <v>196</v>
      </c>
      <c r="D41" s="175" t="s">
        <v>144</v>
      </c>
      <c r="E41" s="176">
        <v>10</v>
      </c>
      <c r="F41" s="305"/>
      <c r="G41" s="306">
        <f>E41*F41</f>
        <v>0</v>
      </c>
      <c r="H41" s="139"/>
      <c r="I41" s="140"/>
      <c r="J41" s="140"/>
      <c r="K41" s="167"/>
      <c r="L41" s="139"/>
      <c r="M41" s="139"/>
      <c r="N41" s="168"/>
      <c r="O41" s="169"/>
      <c r="P41" s="170"/>
      <c r="Q41" s="172"/>
      <c r="R41" s="174"/>
    </row>
    <row r="42" spans="1:18" s="166" customFormat="1" ht="69" customHeight="1">
      <c r="A42" s="398"/>
      <c r="B42" s="399"/>
      <c r="C42" s="416" t="s">
        <v>168</v>
      </c>
      <c r="D42" s="401"/>
      <c r="E42" s="417"/>
      <c r="F42" s="403"/>
      <c r="G42" s="404"/>
      <c r="H42" s="139"/>
      <c r="I42" s="140"/>
      <c r="J42" s="140"/>
      <c r="L42" s="136"/>
      <c r="M42" s="136"/>
      <c r="N42" s="168"/>
      <c r="O42" s="169"/>
      <c r="P42" s="170"/>
      <c r="Q42" s="172"/>
      <c r="R42" s="174"/>
    </row>
    <row r="43" spans="1:18" s="166" customFormat="1">
      <c r="A43" s="391"/>
      <c r="B43" s="392"/>
      <c r="C43" s="418"/>
      <c r="D43" s="394"/>
      <c r="E43" s="419"/>
      <c r="F43" s="396"/>
      <c r="G43" s="397"/>
      <c r="H43" s="139"/>
      <c r="I43" s="140"/>
      <c r="J43" s="140"/>
      <c r="K43" s="167"/>
      <c r="L43" s="139"/>
      <c r="M43" s="139"/>
      <c r="N43" s="168"/>
      <c r="O43" s="169"/>
      <c r="P43" s="170"/>
      <c r="Q43" s="172"/>
      <c r="R43" s="174"/>
    </row>
    <row r="44" spans="1:18" s="166" customFormat="1" ht="15.75">
      <c r="A44" s="334" t="str">
        <f>$B$8</f>
        <v>I.</v>
      </c>
      <c r="B44" s="167">
        <f>COUNT($A$9:B43)+1</f>
        <v>7</v>
      </c>
      <c r="C44" s="339" t="s">
        <v>233</v>
      </c>
      <c r="D44" s="175" t="s">
        <v>113</v>
      </c>
      <c r="E44" s="176">
        <v>8</v>
      </c>
      <c r="F44" s="305"/>
      <c r="G44" s="306">
        <f>E44*F44</f>
        <v>0</v>
      </c>
      <c r="H44" s="139"/>
      <c r="I44" s="140"/>
      <c r="J44" s="140"/>
      <c r="L44" s="136"/>
      <c r="M44" s="136"/>
      <c r="N44" s="168"/>
      <c r="O44" s="169"/>
      <c r="P44" s="170"/>
      <c r="Q44" s="172"/>
      <c r="R44" s="174"/>
    </row>
    <row r="45" spans="1:18" s="166" customFormat="1" ht="36">
      <c r="A45" s="334"/>
      <c r="B45" s="167"/>
      <c r="C45" s="340" t="s">
        <v>234</v>
      </c>
      <c r="D45" s="175"/>
      <c r="E45" s="176"/>
      <c r="F45" s="129"/>
      <c r="G45" s="336"/>
      <c r="H45" s="139"/>
      <c r="I45" s="140"/>
      <c r="J45" s="140"/>
      <c r="K45" s="167"/>
      <c r="L45" s="139"/>
      <c r="M45" s="139"/>
      <c r="N45" s="168"/>
      <c r="O45" s="169"/>
      <c r="P45" s="170"/>
      <c r="Q45" s="172"/>
      <c r="R45" s="174"/>
    </row>
    <row r="46" spans="1:18" s="166" customFormat="1">
      <c r="A46" s="398"/>
      <c r="B46" s="399"/>
      <c r="C46" s="416"/>
      <c r="D46" s="420"/>
      <c r="E46" s="417"/>
      <c r="F46" s="403"/>
      <c r="G46" s="404"/>
      <c r="H46" s="139"/>
      <c r="I46" s="140"/>
      <c r="J46" s="140"/>
      <c r="L46" s="136"/>
      <c r="M46" s="136"/>
      <c r="N46" s="168"/>
      <c r="O46" s="169"/>
      <c r="P46" s="170"/>
      <c r="Q46" s="172"/>
      <c r="R46" s="174"/>
    </row>
    <row r="47" spans="1:18" s="166" customFormat="1">
      <c r="A47" s="391"/>
      <c r="B47" s="392"/>
      <c r="C47" s="418"/>
      <c r="D47" s="421"/>
      <c r="E47" s="419"/>
      <c r="F47" s="396"/>
      <c r="G47" s="397"/>
      <c r="H47" s="139"/>
      <c r="I47" s="140"/>
      <c r="J47" s="140"/>
      <c r="L47" s="136"/>
      <c r="M47" s="136"/>
      <c r="N47" s="168"/>
      <c r="O47" s="169"/>
      <c r="P47" s="170"/>
      <c r="Q47" s="172"/>
      <c r="R47" s="174"/>
    </row>
    <row r="48" spans="1:18" s="166" customFormat="1" ht="12.75" customHeight="1">
      <c r="A48" s="334" t="str">
        <f>$B$8</f>
        <v>I.</v>
      </c>
      <c r="B48" s="167">
        <f>COUNT($A$9:B46)+1</f>
        <v>8</v>
      </c>
      <c r="C48" s="339" t="s">
        <v>197</v>
      </c>
      <c r="D48" s="335" t="s">
        <v>112</v>
      </c>
      <c r="E48" s="176">
        <v>80</v>
      </c>
      <c r="F48" s="305"/>
      <c r="G48" s="306">
        <f>E48*F48</f>
        <v>0</v>
      </c>
      <c r="H48" s="139"/>
      <c r="I48" s="140"/>
      <c r="J48" s="140"/>
      <c r="K48" s="167"/>
      <c r="L48" s="139"/>
      <c r="M48" s="139"/>
      <c r="N48" s="168"/>
      <c r="O48" s="169"/>
      <c r="P48" s="170"/>
      <c r="Q48" s="172"/>
      <c r="R48" s="174"/>
    </row>
    <row r="49" spans="1:18" s="166" customFormat="1" ht="48">
      <c r="A49" s="334"/>
      <c r="B49" s="167"/>
      <c r="C49" s="340" t="s">
        <v>219</v>
      </c>
      <c r="D49" s="335"/>
      <c r="E49" s="176"/>
      <c r="F49" s="129"/>
      <c r="G49" s="336"/>
      <c r="H49" s="139"/>
      <c r="I49" s="140"/>
      <c r="J49" s="140"/>
      <c r="L49" s="136"/>
      <c r="M49" s="136"/>
      <c r="N49" s="168"/>
      <c r="O49" s="169"/>
      <c r="P49" s="170"/>
      <c r="Q49" s="172"/>
      <c r="R49" s="174"/>
    </row>
    <row r="50" spans="1:18" s="166" customFormat="1">
      <c r="A50" s="398"/>
      <c r="B50" s="399"/>
      <c r="C50" s="416"/>
      <c r="D50" s="420"/>
      <c r="E50" s="417"/>
      <c r="F50" s="403"/>
      <c r="G50" s="404"/>
      <c r="H50" s="139"/>
      <c r="I50" s="140"/>
      <c r="J50" s="140"/>
      <c r="L50" s="136"/>
      <c r="M50" s="136"/>
      <c r="N50" s="168"/>
      <c r="O50" s="169"/>
      <c r="P50" s="170"/>
      <c r="Q50" s="172"/>
      <c r="R50" s="174"/>
    </row>
    <row r="51" spans="1:18" s="166" customFormat="1">
      <c r="A51" s="334"/>
      <c r="B51" s="167"/>
      <c r="C51" s="340"/>
      <c r="D51" s="335"/>
      <c r="E51" s="176"/>
      <c r="F51" s="129"/>
      <c r="G51" s="336"/>
      <c r="H51" s="139"/>
      <c r="I51" s="140"/>
      <c r="J51" s="140"/>
      <c r="K51" s="167"/>
      <c r="L51" s="139"/>
      <c r="M51" s="139"/>
      <c r="N51" s="168"/>
      <c r="O51" s="169"/>
      <c r="P51" s="170"/>
      <c r="Q51" s="172"/>
      <c r="R51" s="174"/>
    </row>
    <row r="52" spans="1:18" s="166" customFormat="1" ht="15.75">
      <c r="A52" s="334" t="str">
        <f>$B$8</f>
        <v>I.</v>
      </c>
      <c r="B52" s="167">
        <f>COUNT($A$9:B51)+1</f>
        <v>9</v>
      </c>
      <c r="C52" s="341" t="s">
        <v>204</v>
      </c>
      <c r="D52" s="175" t="s">
        <v>112</v>
      </c>
      <c r="E52" s="176">
        <v>43</v>
      </c>
      <c r="F52" s="305"/>
      <c r="G52" s="306">
        <f>E52*F52</f>
        <v>0</v>
      </c>
      <c r="H52" s="139"/>
      <c r="I52" s="140"/>
      <c r="J52" s="140"/>
      <c r="L52" s="136"/>
      <c r="M52" s="136"/>
      <c r="N52" s="168"/>
      <c r="O52" s="169"/>
      <c r="P52" s="170"/>
      <c r="Q52" s="172"/>
      <c r="R52" s="174"/>
    </row>
    <row r="53" spans="1:18" s="166" customFormat="1" ht="72.75" customHeight="1">
      <c r="A53" s="334"/>
      <c r="B53" s="167"/>
      <c r="C53" s="165" t="s">
        <v>227</v>
      </c>
      <c r="D53" s="175"/>
      <c r="E53" s="176"/>
      <c r="F53" s="129"/>
      <c r="G53" s="336"/>
      <c r="H53" s="139"/>
      <c r="I53" s="140"/>
      <c r="J53" s="140"/>
      <c r="K53" s="167"/>
      <c r="L53" s="139"/>
      <c r="M53" s="139"/>
      <c r="N53" s="168"/>
      <c r="O53" s="169"/>
      <c r="P53" s="170"/>
      <c r="Q53" s="172"/>
      <c r="R53" s="174"/>
    </row>
    <row r="54" spans="1:18" s="166" customFormat="1" ht="16.5" customHeight="1">
      <c r="A54" s="334"/>
      <c r="B54" s="167"/>
      <c r="C54" s="165"/>
      <c r="D54" s="175"/>
      <c r="E54" s="176"/>
      <c r="F54" s="129"/>
      <c r="G54" s="336"/>
      <c r="H54" s="139"/>
      <c r="I54" s="140"/>
      <c r="J54" s="140"/>
      <c r="K54" s="167"/>
      <c r="L54" s="139"/>
      <c r="M54" s="139"/>
      <c r="N54" s="168"/>
      <c r="O54" s="169"/>
      <c r="P54" s="170"/>
      <c r="Q54" s="172"/>
      <c r="R54" s="174"/>
    </row>
    <row r="55" spans="1:18" s="76" customFormat="1">
      <c r="A55" s="391"/>
      <c r="B55" s="392"/>
      <c r="C55" s="410"/>
      <c r="D55" s="411"/>
      <c r="E55" s="412"/>
      <c r="F55" s="413"/>
      <c r="G55" s="414"/>
      <c r="H55" s="139"/>
      <c r="I55" s="140"/>
      <c r="J55" s="140"/>
      <c r="K55" s="166"/>
      <c r="L55" s="136"/>
      <c r="M55" s="136"/>
      <c r="N55" s="78"/>
      <c r="O55" s="79"/>
      <c r="P55" s="80"/>
      <c r="Q55" s="89"/>
      <c r="R55" s="113"/>
    </row>
    <row r="56" spans="1:18" s="76" customFormat="1" ht="24">
      <c r="A56" s="334" t="str">
        <f>$B$8</f>
        <v>I.</v>
      </c>
      <c r="B56" s="167">
        <f>COUNT($A$9:B55)+1</f>
        <v>10</v>
      </c>
      <c r="C56" s="342" t="s">
        <v>200</v>
      </c>
      <c r="D56" s="335" t="s">
        <v>9</v>
      </c>
      <c r="E56" s="176">
        <v>2</v>
      </c>
      <c r="F56" s="305"/>
      <c r="G56" s="306">
        <f>E56*F56</f>
        <v>0</v>
      </c>
      <c r="H56" s="139"/>
      <c r="I56" s="140"/>
      <c r="J56" s="140"/>
      <c r="K56" s="167"/>
      <c r="L56" s="139"/>
      <c r="M56" s="139"/>
      <c r="N56" s="78"/>
      <c r="O56" s="79"/>
      <c r="P56" s="80"/>
      <c r="Q56" s="89"/>
      <c r="R56" s="113"/>
    </row>
    <row r="57" spans="1:18" s="166" customFormat="1" ht="53.25" customHeight="1">
      <c r="A57" s="334"/>
      <c r="B57" s="167"/>
      <c r="C57" s="343" t="s">
        <v>165</v>
      </c>
      <c r="D57" s="335"/>
      <c r="E57" s="176"/>
      <c r="F57" s="129"/>
      <c r="G57" s="336"/>
      <c r="H57" s="139"/>
      <c r="I57" s="140"/>
      <c r="J57" s="140"/>
      <c r="L57" s="136"/>
      <c r="M57" s="136"/>
      <c r="N57" s="168"/>
      <c r="O57" s="169"/>
      <c r="P57" s="170"/>
      <c r="Q57" s="172"/>
      <c r="R57" s="174"/>
    </row>
    <row r="58" spans="1:18" s="166" customFormat="1" ht="15" customHeight="1">
      <c r="A58" s="398"/>
      <c r="B58" s="399"/>
      <c r="C58" s="422"/>
      <c r="D58" s="420"/>
      <c r="E58" s="417"/>
      <c r="F58" s="403"/>
      <c r="G58" s="404"/>
      <c r="H58" s="139"/>
      <c r="I58" s="140"/>
      <c r="J58" s="140"/>
      <c r="L58" s="136"/>
      <c r="M58" s="136"/>
      <c r="N58" s="168"/>
      <c r="O58" s="169"/>
      <c r="P58" s="170"/>
      <c r="Q58" s="172"/>
      <c r="R58" s="174"/>
    </row>
    <row r="59" spans="1:18" s="166" customFormat="1">
      <c r="A59" s="391"/>
      <c r="B59" s="392"/>
      <c r="C59" s="423"/>
      <c r="D59" s="421"/>
      <c r="E59" s="419"/>
      <c r="F59" s="396"/>
      <c r="G59" s="397"/>
      <c r="H59" s="139"/>
      <c r="I59" s="140"/>
      <c r="J59" s="140"/>
      <c r="K59" s="167"/>
      <c r="L59" s="139"/>
      <c r="M59" s="139"/>
      <c r="N59" s="168"/>
      <c r="O59" s="169"/>
      <c r="P59" s="170"/>
      <c r="Q59" s="172"/>
      <c r="R59" s="174"/>
    </row>
    <row r="60" spans="1:18" s="166" customFormat="1" ht="15" customHeight="1">
      <c r="A60" s="334" t="str">
        <f>$B$8</f>
        <v>I.</v>
      </c>
      <c r="B60" s="167">
        <f>COUNT($A$9:B59)+1</f>
        <v>11</v>
      </c>
      <c r="C60" s="342" t="s">
        <v>198</v>
      </c>
      <c r="D60" s="335" t="s">
        <v>9</v>
      </c>
      <c r="E60" s="176">
        <v>1</v>
      </c>
      <c r="F60" s="305"/>
      <c r="G60" s="306">
        <f>E60*F60</f>
        <v>0</v>
      </c>
      <c r="H60" s="139"/>
      <c r="I60" s="140"/>
      <c r="J60" s="140"/>
      <c r="L60" s="136"/>
      <c r="M60" s="136"/>
      <c r="N60" s="168"/>
      <c r="O60" s="169"/>
      <c r="P60" s="170"/>
      <c r="Q60" s="172"/>
      <c r="R60" s="174"/>
    </row>
    <row r="61" spans="1:18" s="166" customFormat="1" ht="48.75" customHeight="1">
      <c r="A61" s="334"/>
      <c r="B61" s="167"/>
      <c r="C61" s="343" t="s">
        <v>182</v>
      </c>
      <c r="D61" s="335"/>
      <c r="E61" s="176"/>
      <c r="F61" s="129"/>
      <c r="G61" s="336"/>
      <c r="H61" s="139"/>
      <c r="I61" s="140"/>
      <c r="J61" s="140"/>
      <c r="K61" s="167"/>
      <c r="L61" s="139"/>
      <c r="M61" s="139"/>
      <c r="N61" s="168"/>
      <c r="O61" s="169"/>
      <c r="P61" s="170"/>
      <c r="Q61" s="172"/>
      <c r="R61" s="174"/>
    </row>
    <row r="62" spans="1:18" s="166" customFormat="1" ht="14.25" customHeight="1">
      <c r="A62" s="398"/>
      <c r="B62" s="399"/>
      <c r="C62" s="422"/>
      <c r="D62" s="420"/>
      <c r="E62" s="417"/>
      <c r="F62" s="403"/>
      <c r="G62" s="404"/>
      <c r="H62" s="139"/>
      <c r="I62" s="140"/>
      <c r="J62" s="140"/>
      <c r="K62" s="167"/>
      <c r="L62" s="139"/>
      <c r="M62" s="139"/>
      <c r="N62" s="168"/>
      <c r="O62" s="169"/>
      <c r="P62" s="170"/>
      <c r="Q62" s="172"/>
      <c r="R62" s="174"/>
    </row>
    <row r="63" spans="1:18" s="166" customFormat="1">
      <c r="A63" s="391"/>
      <c r="B63" s="392"/>
      <c r="C63" s="423"/>
      <c r="D63" s="411"/>
      <c r="E63" s="412"/>
      <c r="F63" s="413"/>
      <c r="G63" s="414"/>
      <c r="H63" s="139"/>
      <c r="I63" s="140"/>
      <c r="J63" s="140"/>
      <c r="L63" s="136"/>
      <c r="M63" s="136"/>
      <c r="N63" s="168"/>
      <c r="O63" s="169"/>
      <c r="P63" s="170"/>
      <c r="Q63" s="172"/>
      <c r="R63" s="174"/>
    </row>
    <row r="64" spans="1:18" s="166" customFormat="1" ht="15.75">
      <c r="A64" s="334" t="str">
        <f>$B$8</f>
        <v>I.</v>
      </c>
      <c r="B64" s="167">
        <f>COUNT($A$9:B63)+1</f>
        <v>12</v>
      </c>
      <c r="C64" s="342" t="s">
        <v>199</v>
      </c>
      <c r="D64" s="335" t="s">
        <v>144</v>
      </c>
      <c r="E64" s="176">
        <v>32</v>
      </c>
      <c r="F64" s="305"/>
      <c r="G64" s="306">
        <f>E64*F64</f>
        <v>0</v>
      </c>
      <c r="H64" s="139"/>
      <c r="I64" s="140"/>
      <c r="J64" s="140"/>
      <c r="K64" s="167"/>
      <c r="L64" s="139"/>
      <c r="M64" s="139"/>
      <c r="N64" s="168"/>
      <c r="O64" s="169"/>
      <c r="P64" s="170"/>
      <c r="Q64" s="172"/>
      <c r="R64" s="174"/>
    </row>
    <row r="65" spans="1:18" s="166" customFormat="1" ht="49.5" customHeight="1">
      <c r="A65" s="398"/>
      <c r="B65" s="399"/>
      <c r="C65" s="422" t="s">
        <v>179</v>
      </c>
      <c r="D65" s="420"/>
      <c r="E65" s="417"/>
      <c r="F65" s="403"/>
      <c r="G65" s="404"/>
      <c r="H65" s="139"/>
      <c r="I65" s="140"/>
      <c r="J65" s="140"/>
      <c r="L65" s="136"/>
      <c r="M65" s="136"/>
      <c r="N65" s="168"/>
      <c r="O65" s="169"/>
      <c r="P65" s="170"/>
      <c r="Q65" s="172"/>
      <c r="R65" s="174"/>
    </row>
    <row r="66" spans="1:18" s="166" customFormat="1">
      <c r="A66" s="334"/>
      <c r="B66" s="167"/>
      <c r="C66" s="343"/>
      <c r="D66" s="335"/>
      <c r="E66" s="176"/>
      <c r="F66" s="129"/>
      <c r="G66" s="336"/>
      <c r="H66" s="139"/>
      <c r="I66" s="140"/>
      <c r="J66" s="140"/>
      <c r="K66" s="167"/>
      <c r="L66" s="139"/>
      <c r="M66" s="139"/>
      <c r="N66" s="168"/>
      <c r="O66" s="169"/>
      <c r="P66" s="170"/>
      <c r="Q66" s="172"/>
      <c r="R66" s="174"/>
    </row>
    <row r="67" spans="1:18" s="166" customFormat="1" ht="15.75">
      <c r="A67" s="334" t="str">
        <f>$B$8</f>
        <v>I.</v>
      </c>
      <c r="B67" s="167">
        <f>COUNT($A$9:B66)+1</f>
        <v>13</v>
      </c>
      <c r="C67" s="342" t="s">
        <v>201</v>
      </c>
      <c r="D67" s="335" t="s">
        <v>115</v>
      </c>
      <c r="E67" s="176">
        <v>1</v>
      </c>
      <c r="F67" s="305"/>
      <c r="G67" s="306">
        <f>E67*F67</f>
        <v>0</v>
      </c>
      <c r="H67" s="139"/>
      <c r="I67" s="140"/>
      <c r="J67" s="140"/>
      <c r="L67" s="136"/>
      <c r="M67" s="136"/>
      <c r="N67" s="168"/>
      <c r="O67" s="169"/>
      <c r="P67" s="170"/>
      <c r="Q67" s="172"/>
      <c r="R67" s="174"/>
    </row>
    <row r="68" spans="1:18" s="166" customFormat="1" ht="48.75" customHeight="1">
      <c r="A68" s="334"/>
      <c r="B68" s="167"/>
      <c r="C68" s="343" t="s">
        <v>178</v>
      </c>
      <c r="D68" s="335"/>
      <c r="E68" s="176"/>
      <c r="F68" s="129"/>
      <c r="G68" s="336"/>
      <c r="H68" s="139"/>
      <c r="I68" s="140"/>
      <c r="J68" s="140"/>
      <c r="K68" s="167"/>
      <c r="L68" s="139"/>
      <c r="M68" s="139"/>
      <c r="N68" s="168"/>
      <c r="O68" s="169"/>
      <c r="P68" s="170"/>
      <c r="Q68" s="172"/>
      <c r="R68" s="174"/>
    </row>
    <row r="69" spans="1:18" s="166" customFormat="1">
      <c r="A69" s="334"/>
      <c r="B69" s="167"/>
      <c r="C69" s="343"/>
      <c r="D69" s="335"/>
      <c r="E69" s="176"/>
      <c r="F69" s="129"/>
      <c r="G69" s="336"/>
      <c r="H69" s="139"/>
      <c r="I69" s="140"/>
      <c r="J69" s="140"/>
      <c r="L69" s="136"/>
      <c r="M69" s="136"/>
      <c r="N69" s="168"/>
      <c r="O69" s="169"/>
      <c r="P69" s="170"/>
      <c r="Q69" s="172"/>
      <c r="R69" s="174"/>
    </row>
    <row r="70" spans="1:18" s="96" customFormat="1" ht="13.5" thickBot="1">
      <c r="A70" s="344"/>
      <c r="B70" s="150"/>
      <c r="C70" s="95" t="str">
        <f>CONCATENATE(B8," ",C8," - SKUPAJ:")</f>
        <v>I. GEODETSKA IN PRIPRAVLJALNA DELA - SKUPAJ:</v>
      </c>
      <c r="D70" s="95"/>
      <c r="E70" s="95"/>
      <c r="F70" s="151"/>
      <c r="G70" s="345">
        <f>SUM(G9:G67)</f>
        <v>0</v>
      </c>
      <c r="H70" s="139"/>
      <c r="I70" s="140"/>
      <c r="J70" s="140"/>
      <c r="K70" s="167"/>
      <c r="L70" s="139"/>
      <c r="M70" s="139"/>
    </row>
    <row r="71" spans="1:18" s="96" customFormat="1">
      <c r="A71" s="346"/>
      <c r="B71" s="99"/>
      <c r="C71" s="106"/>
      <c r="D71" s="106"/>
      <c r="E71" s="106"/>
      <c r="G71" s="347"/>
      <c r="H71" s="139"/>
      <c r="I71" s="140"/>
      <c r="J71" s="140"/>
      <c r="K71" s="166"/>
      <c r="L71" s="136"/>
      <c r="M71" s="136"/>
    </row>
    <row r="72" spans="1:18" s="96" customFormat="1">
      <c r="A72" s="346"/>
      <c r="B72" s="99"/>
      <c r="C72" s="106"/>
      <c r="D72" s="106"/>
      <c r="E72" s="106"/>
      <c r="G72" s="347"/>
      <c r="H72" s="139"/>
      <c r="I72" s="140"/>
      <c r="J72" s="140"/>
      <c r="K72" s="167"/>
      <c r="L72" s="139"/>
      <c r="M72" s="139"/>
    </row>
    <row r="73" spans="1:18" s="98" customFormat="1" ht="16.5" thickBot="1">
      <c r="A73" s="331"/>
      <c r="B73" s="144" t="s">
        <v>101</v>
      </c>
      <c r="C73" s="152" t="str">
        <f>Osnova!C22</f>
        <v>ZEMELJSKA DELA</v>
      </c>
      <c r="D73" s="145"/>
      <c r="E73" s="179"/>
      <c r="F73" s="146"/>
      <c r="G73" s="332"/>
      <c r="H73" s="139"/>
      <c r="I73" s="140"/>
      <c r="J73" s="140"/>
      <c r="K73" s="166"/>
      <c r="L73" s="136"/>
      <c r="M73" s="136"/>
    </row>
    <row r="74" spans="1:18" s="98" customFormat="1" ht="15.75">
      <c r="A74" s="348"/>
      <c r="B74" s="153"/>
      <c r="C74" s="154"/>
      <c r="E74" s="182"/>
      <c r="F74" s="147"/>
      <c r="G74" s="349"/>
      <c r="H74" s="139"/>
      <c r="I74" s="140"/>
      <c r="J74" s="140"/>
      <c r="K74" s="167"/>
      <c r="L74" s="139"/>
      <c r="M74" s="139"/>
    </row>
    <row r="75" spans="1:18" s="98" customFormat="1" ht="15.75">
      <c r="A75" s="326" t="s">
        <v>103</v>
      </c>
      <c r="B75" s="136"/>
      <c r="C75" s="154"/>
      <c r="E75" s="182"/>
      <c r="F75" s="147"/>
      <c r="G75" s="349"/>
      <c r="H75" s="139"/>
      <c r="I75" s="140"/>
      <c r="J75" s="140"/>
      <c r="K75" s="166"/>
      <c r="L75" s="136"/>
      <c r="M75" s="136"/>
    </row>
    <row r="76" spans="1:18" s="98" customFormat="1" ht="100.5" customHeight="1">
      <c r="A76" s="348"/>
      <c r="B76" s="153"/>
      <c r="C76" s="141" t="s">
        <v>154</v>
      </c>
      <c r="E76" s="182"/>
      <c r="F76" s="147"/>
      <c r="G76" s="349"/>
      <c r="H76" s="139"/>
      <c r="I76" s="140"/>
      <c r="J76" s="140"/>
      <c r="K76" s="167"/>
      <c r="L76" s="139"/>
      <c r="M76" s="139"/>
    </row>
    <row r="77" spans="1:18" ht="13.5" customHeight="1">
      <c r="A77" s="333"/>
      <c r="B77" s="138"/>
      <c r="C77" s="143"/>
      <c r="D77" s="171"/>
      <c r="E77" s="178"/>
      <c r="G77" s="330"/>
      <c r="K77" s="166"/>
      <c r="L77" s="136"/>
      <c r="M77" s="136"/>
    </row>
    <row r="78" spans="1:18" s="76" customFormat="1" ht="15.75">
      <c r="A78" s="334" t="str">
        <f>+$B$73</f>
        <v>II.</v>
      </c>
      <c r="B78" s="167">
        <f>COUNT(#REF!)+1</f>
        <v>1</v>
      </c>
      <c r="C78" s="342" t="s">
        <v>117</v>
      </c>
      <c r="D78" s="175" t="s">
        <v>112</v>
      </c>
      <c r="E78" s="176">
        <v>52</v>
      </c>
      <c r="F78" s="305"/>
      <c r="G78" s="306">
        <f>E78*F78</f>
        <v>0</v>
      </c>
      <c r="H78" s="139"/>
      <c r="I78" s="140"/>
      <c r="J78" s="140"/>
      <c r="K78" s="167"/>
      <c r="L78" s="139"/>
      <c r="M78" s="139"/>
      <c r="N78" s="78"/>
      <c r="O78" s="79"/>
      <c r="P78" s="80"/>
      <c r="Q78" s="89"/>
      <c r="R78" s="112"/>
    </row>
    <row r="79" spans="1:18" s="76" customFormat="1" ht="24">
      <c r="A79" s="334"/>
      <c r="B79" s="167"/>
      <c r="C79" s="155" t="s">
        <v>155</v>
      </c>
      <c r="D79" s="166"/>
      <c r="E79" s="181"/>
      <c r="F79" s="124"/>
      <c r="G79" s="338"/>
      <c r="H79" s="139"/>
      <c r="I79" s="140"/>
      <c r="J79" s="140"/>
      <c r="K79" s="166"/>
      <c r="L79" s="136"/>
      <c r="M79" s="136"/>
      <c r="N79" s="78"/>
      <c r="O79" s="79"/>
      <c r="P79" s="80"/>
      <c r="Q79" s="89"/>
      <c r="R79" s="86"/>
    </row>
    <row r="80" spans="1:18" s="166" customFormat="1">
      <c r="A80" s="334"/>
      <c r="B80" s="167"/>
      <c r="C80" s="155"/>
      <c r="E80" s="181"/>
      <c r="F80" s="124"/>
      <c r="G80" s="338"/>
      <c r="H80" s="139"/>
      <c r="I80" s="140"/>
      <c r="J80" s="140"/>
      <c r="L80" s="136"/>
      <c r="M80" s="136"/>
      <c r="N80" s="168"/>
      <c r="O80" s="169"/>
      <c r="P80" s="170"/>
      <c r="Q80" s="172"/>
      <c r="R80" s="171"/>
    </row>
    <row r="81" spans="1:18" s="166" customFormat="1">
      <c r="A81" s="391"/>
      <c r="B81" s="392"/>
      <c r="C81" s="424"/>
      <c r="D81" s="411"/>
      <c r="E81" s="412"/>
      <c r="F81" s="413"/>
      <c r="G81" s="414"/>
      <c r="H81" s="139"/>
      <c r="I81" s="140"/>
      <c r="J81" s="140"/>
      <c r="K81" s="167"/>
      <c r="L81" s="139"/>
      <c r="M81" s="139"/>
      <c r="N81" s="168"/>
      <c r="O81" s="169"/>
      <c r="P81" s="170"/>
      <c r="Q81" s="172"/>
      <c r="R81" s="171"/>
    </row>
    <row r="82" spans="1:18" s="76" customFormat="1">
      <c r="A82" s="334" t="str">
        <f>+$B$73</f>
        <v>II.</v>
      </c>
      <c r="B82" s="167">
        <f>COUNT($A$77:B81)+1</f>
        <v>2</v>
      </c>
      <c r="C82" s="103" t="s">
        <v>193</v>
      </c>
      <c r="D82" s="166"/>
      <c r="E82" s="181"/>
      <c r="F82" s="124"/>
      <c r="G82" s="338"/>
      <c r="H82" s="139"/>
      <c r="I82" s="140"/>
      <c r="J82" s="140"/>
      <c r="K82" s="166"/>
      <c r="L82" s="136"/>
      <c r="M82" s="136"/>
      <c r="N82" s="78"/>
      <c r="O82" s="79"/>
      <c r="P82" s="80"/>
      <c r="Q82" s="89"/>
      <c r="R82" s="86"/>
    </row>
    <row r="83" spans="1:18" s="76" customFormat="1" ht="168">
      <c r="A83" s="334"/>
      <c r="B83" s="167"/>
      <c r="C83" s="155" t="s">
        <v>156</v>
      </c>
      <c r="D83" s="175"/>
      <c r="E83" s="176"/>
      <c r="F83" s="129"/>
      <c r="G83" s="336"/>
      <c r="H83" s="139"/>
      <c r="I83" s="140"/>
      <c r="J83" s="140"/>
      <c r="K83" s="167"/>
      <c r="L83" s="139"/>
      <c r="M83" s="139"/>
      <c r="N83" s="78"/>
      <c r="O83" s="79"/>
      <c r="P83" s="80"/>
      <c r="Q83" s="89"/>
      <c r="R83" s="112"/>
    </row>
    <row r="84" spans="1:18" s="120" customFormat="1">
      <c r="A84" s="350"/>
      <c r="B84" s="156"/>
      <c r="C84" s="155"/>
      <c r="E84" s="183"/>
      <c r="F84" s="157"/>
      <c r="G84" s="351"/>
      <c r="H84" s="139"/>
      <c r="I84" s="140"/>
      <c r="J84" s="140"/>
      <c r="K84" s="166"/>
      <c r="L84" s="136"/>
      <c r="M84" s="136"/>
      <c r="N84" s="115"/>
      <c r="O84" s="116"/>
      <c r="P84" s="117"/>
      <c r="Q84" s="118"/>
      <c r="R84" s="119"/>
    </row>
    <row r="85" spans="1:18" s="120" customFormat="1" ht="15.75">
      <c r="A85" s="350"/>
      <c r="B85" s="156"/>
      <c r="C85" s="340" t="s">
        <v>157</v>
      </c>
      <c r="D85" s="175" t="s">
        <v>112</v>
      </c>
      <c r="E85" s="176">
        <v>56</v>
      </c>
      <c r="F85" s="305"/>
      <c r="G85" s="306">
        <f>E85*F85</f>
        <v>0</v>
      </c>
      <c r="H85" s="139"/>
      <c r="I85" s="140"/>
      <c r="J85" s="140"/>
      <c r="K85" s="167"/>
      <c r="L85" s="139"/>
      <c r="M85" s="139"/>
      <c r="N85" s="115"/>
      <c r="O85" s="116"/>
      <c r="P85" s="117"/>
      <c r="Q85" s="118"/>
      <c r="R85" s="119"/>
    </row>
    <row r="86" spans="1:18" s="120" customFormat="1" ht="15.75">
      <c r="A86" s="350"/>
      <c r="B86" s="156"/>
      <c r="C86" s="340" t="s">
        <v>205</v>
      </c>
      <c r="D86" s="175" t="s">
        <v>112</v>
      </c>
      <c r="E86" s="176">
        <v>1</v>
      </c>
      <c r="F86" s="305"/>
      <c r="G86" s="306">
        <f>E86*F86</f>
        <v>0</v>
      </c>
      <c r="H86" s="139"/>
      <c r="I86" s="140"/>
      <c r="J86" s="140"/>
      <c r="K86" s="166"/>
      <c r="L86" s="136"/>
      <c r="M86" s="136"/>
      <c r="N86" s="115"/>
      <c r="O86" s="116"/>
      <c r="P86" s="117"/>
      <c r="Q86" s="118"/>
      <c r="R86" s="119"/>
    </row>
    <row r="87" spans="1:18" s="120" customFormat="1">
      <c r="A87" s="425"/>
      <c r="B87" s="426"/>
      <c r="C87" s="416"/>
      <c r="D87" s="420"/>
      <c r="E87" s="427"/>
      <c r="F87" s="403"/>
      <c r="G87" s="404"/>
      <c r="H87" s="139"/>
      <c r="I87" s="140"/>
      <c r="J87" s="140"/>
      <c r="K87" s="167"/>
      <c r="L87" s="139"/>
      <c r="M87" s="139"/>
      <c r="N87" s="115"/>
      <c r="O87" s="116"/>
      <c r="P87" s="117"/>
      <c r="Q87" s="118"/>
      <c r="R87" s="119"/>
    </row>
    <row r="88" spans="1:18" s="120" customFormat="1">
      <c r="A88" s="428"/>
      <c r="B88" s="429"/>
      <c r="C88" s="418"/>
      <c r="D88" s="421"/>
      <c r="E88" s="430"/>
      <c r="F88" s="396"/>
      <c r="G88" s="397"/>
      <c r="H88" s="139"/>
      <c r="I88" s="140"/>
      <c r="J88" s="140"/>
      <c r="K88" s="167"/>
      <c r="L88" s="139"/>
      <c r="M88" s="139"/>
      <c r="N88" s="115"/>
      <c r="O88" s="116"/>
      <c r="P88" s="117"/>
      <c r="Q88" s="118"/>
      <c r="R88" s="119"/>
    </row>
    <row r="89" spans="1:18" s="120" customFormat="1" ht="15.75">
      <c r="A89" s="334" t="str">
        <f>+$B$73</f>
        <v>II.</v>
      </c>
      <c r="B89" s="167">
        <f>COUNT($A$77:B87)+1</f>
        <v>3</v>
      </c>
      <c r="C89" s="339" t="s">
        <v>158</v>
      </c>
      <c r="D89" s="175" t="s">
        <v>112</v>
      </c>
      <c r="E89" s="176">
        <v>2</v>
      </c>
      <c r="F89" s="305"/>
      <c r="G89" s="306">
        <f>E89*F89</f>
        <v>0</v>
      </c>
      <c r="H89" s="139"/>
      <c r="I89" s="140"/>
      <c r="J89" s="140"/>
      <c r="K89" s="166"/>
      <c r="L89" s="136"/>
      <c r="M89" s="136"/>
      <c r="N89" s="115"/>
      <c r="O89" s="116"/>
      <c r="P89" s="117"/>
      <c r="Q89" s="118"/>
      <c r="R89" s="119"/>
    </row>
    <row r="90" spans="1:18" s="120" customFormat="1" ht="36">
      <c r="A90" s="350"/>
      <c r="B90" s="156"/>
      <c r="C90" s="340" t="s">
        <v>159</v>
      </c>
      <c r="D90" s="335"/>
      <c r="E90" s="183"/>
      <c r="F90" s="129"/>
      <c r="G90" s="336"/>
      <c r="H90" s="139"/>
      <c r="I90" s="140"/>
      <c r="J90" s="140"/>
      <c r="K90" s="167"/>
      <c r="L90" s="139"/>
      <c r="M90" s="139"/>
      <c r="N90" s="115"/>
      <c r="O90" s="116"/>
      <c r="P90" s="117"/>
      <c r="Q90" s="118"/>
      <c r="R90" s="119"/>
    </row>
    <row r="91" spans="1:18" s="120" customFormat="1">
      <c r="A91" s="425"/>
      <c r="B91" s="426"/>
      <c r="C91" s="416"/>
      <c r="D91" s="420"/>
      <c r="E91" s="427"/>
      <c r="F91" s="403"/>
      <c r="G91" s="404"/>
      <c r="H91" s="139"/>
      <c r="I91" s="140"/>
      <c r="J91" s="140"/>
      <c r="K91" s="167"/>
      <c r="L91" s="139"/>
      <c r="M91" s="139"/>
      <c r="N91" s="115"/>
      <c r="O91" s="116"/>
      <c r="P91" s="117"/>
      <c r="Q91" s="118"/>
      <c r="R91" s="119"/>
    </row>
    <row r="92" spans="1:18" s="120" customFormat="1">
      <c r="A92" s="428"/>
      <c r="B92" s="429"/>
      <c r="C92" s="418"/>
      <c r="D92" s="421"/>
      <c r="E92" s="430"/>
      <c r="F92" s="396"/>
      <c r="G92" s="397"/>
      <c r="H92" s="139"/>
      <c r="I92" s="140"/>
      <c r="J92" s="140"/>
      <c r="K92" s="166"/>
      <c r="L92" s="136"/>
      <c r="M92" s="136"/>
      <c r="N92" s="115"/>
      <c r="O92" s="116"/>
      <c r="P92" s="117"/>
      <c r="Q92" s="118"/>
      <c r="R92" s="119"/>
    </row>
    <row r="93" spans="1:18" s="120" customFormat="1">
      <c r="A93" s="334" t="str">
        <f>+$B$73</f>
        <v>II.</v>
      </c>
      <c r="B93" s="167">
        <f>COUNT($A$77:B92)+1</f>
        <v>4</v>
      </c>
      <c r="C93" s="339" t="s">
        <v>225</v>
      </c>
      <c r="D93" s="175"/>
      <c r="E93" s="176"/>
      <c r="F93" s="129"/>
      <c r="G93" s="336"/>
      <c r="H93" s="139"/>
      <c r="I93" s="140"/>
      <c r="J93" s="140"/>
      <c r="K93" s="167"/>
      <c r="L93" s="139"/>
      <c r="M93" s="139"/>
      <c r="N93" s="115"/>
      <c r="O93" s="116"/>
      <c r="P93" s="117"/>
      <c r="Q93" s="118"/>
      <c r="R93" s="119"/>
    </row>
    <row r="94" spans="1:18" s="120" customFormat="1" ht="24">
      <c r="A94" s="334"/>
      <c r="B94" s="167"/>
      <c r="C94" s="340" t="s">
        <v>223</v>
      </c>
      <c r="D94" s="175" t="s">
        <v>144</v>
      </c>
      <c r="E94" s="176">
        <v>38</v>
      </c>
      <c r="F94" s="305"/>
      <c r="G94" s="306">
        <f>E94*F94</f>
        <v>0</v>
      </c>
      <c r="H94" s="139"/>
      <c r="I94" s="140"/>
      <c r="J94" s="140"/>
      <c r="K94" s="166"/>
      <c r="L94" s="136"/>
      <c r="M94" s="136"/>
      <c r="N94" s="115"/>
      <c r="O94" s="116"/>
      <c r="P94" s="117"/>
      <c r="Q94" s="118"/>
      <c r="R94" s="119"/>
    </row>
    <row r="95" spans="1:18" s="120" customFormat="1" ht="15.75">
      <c r="A95" s="398"/>
      <c r="B95" s="399"/>
      <c r="C95" s="416"/>
      <c r="D95" s="401"/>
      <c r="E95" s="417"/>
      <c r="F95" s="417"/>
      <c r="G95" s="431"/>
      <c r="H95" s="139"/>
      <c r="I95" s="140"/>
      <c r="J95" s="140"/>
      <c r="K95" s="166"/>
      <c r="L95" s="136"/>
      <c r="M95" s="136"/>
      <c r="N95" s="115"/>
      <c r="O95" s="116"/>
      <c r="P95" s="117"/>
      <c r="Q95" s="118"/>
      <c r="R95" s="119"/>
    </row>
    <row r="96" spans="1:18" s="120" customFormat="1">
      <c r="A96" s="428"/>
      <c r="B96" s="429"/>
      <c r="C96" s="418"/>
      <c r="D96" s="421"/>
      <c r="E96" s="430"/>
      <c r="F96" s="396"/>
      <c r="G96" s="397"/>
      <c r="H96" s="139"/>
      <c r="I96" s="140"/>
      <c r="J96" s="140"/>
      <c r="K96" s="167"/>
      <c r="L96" s="139"/>
      <c r="M96" s="139"/>
      <c r="N96" s="115"/>
      <c r="O96" s="116"/>
      <c r="P96" s="117"/>
      <c r="Q96" s="118"/>
      <c r="R96" s="119"/>
    </row>
    <row r="97" spans="1:18" s="120" customFormat="1" ht="15.75">
      <c r="A97" s="334" t="str">
        <f>+$B$73</f>
        <v>II.</v>
      </c>
      <c r="B97" s="167">
        <f>COUNT($A$77:B96)+1</f>
        <v>5</v>
      </c>
      <c r="C97" s="341" t="s">
        <v>160</v>
      </c>
      <c r="D97" s="335" t="s">
        <v>112</v>
      </c>
      <c r="E97" s="176">
        <v>20</v>
      </c>
      <c r="F97" s="305"/>
      <c r="G97" s="306">
        <f>E97*F97</f>
        <v>0</v>
      </c>
      <c r="H97" s="139"/>
      <c r="I97" s="140"/>
      <c r="J97" s="140"/>
      <c r="K97" s="166"/>
      <c r="L97" s="136"/>
      <c r="M97" s="136"/>
      <c r="N97" s="115"/>
      <c r="O97" s="116"/>
      <c r="P97" s="117"/>
      <c r="Q97" s="118"/>
      <c r="R97" s="119"/>
    </row>
    <row r="98" spans="1:18" s="76" customFormat="1" ht="48">
      <c r="A98" s="334"/>
      <c r="B98" s="167"/>
      <c r="C98" s="340" t="s">
        <v>174</v>
      </c>
      <c r="D98" s="166"/>
      <c r="E98" s="181"/>
      <c r="F98" s="124"/>
      <c r="G98" s="338"/>
      <c r="H98" s="139"/>
      <c r="I98" s="140"/>
      <c r="J98" s="140"/>
      <c r="K98" s="167"/>
      <c r="L98" s="139"/>
      <c r="M98" s="139"/>
      <c r="N98" s="78"/>
      <c r="O98" s="79"/>
      <c r="P98" s="80"/>
      <c r="Q98" s="89"/>
      <c r="R98" s="112"/>
    </row>
    <row r="99" spans="1:18" s="166" customFormat="1">
      <c r="A99" s="398"/>
      <c r="B99" s="399"/>
      <c r="C99" s="416"/>
      <c r="D99" s="415"/>
      <c r="E99" s="407"/>
      <c r="F99" s="408"/>
      <c r="G99" s="409"/>
      <c r="H99" s="139"/>
      <c r="I99" s="140"/>
      <c r="J99" s="140"/>
      <c r="K99" s="167"/>
      <c r="L99" s="139"/>
      <c r="M99" s="139"/>
      <c r="N99" s="168"/>
      <c r="O99" s="169"/>
      <c r="P99" s="170"/>
      <c r="Q99" s="172"/>
      <c r="R99" s="173"/>
    </row>
    <row r="100" spans="1:18" s="166" customFormat="1">
      <c r="A100" s="391"/>
      <c r="B100" s="392"/>
      <c r="C100" s="418"/>
      <c r="D100" s="411"/>
      <c r="E100" s="412"/>
      <c r="F100" s="413"/>
      <c r="G100" s="414"/>
      <c r="H100" s="139"/>
      <c r="I100" s="140"/>
      <c r="J100" s="140"/>
      <c r="L100" s="136"/>
      <c r="M100" s="136"/>
      <c r="N100" s="168"/>
      <c r="O100" s="169"/>
      <c r="P100" s="170"/>
      <c r="Q100" s="172"/>
      <c r="R100" s="173"/>
    </row>
    <row r="101" spans="1:18" s="76" customFormat="1" ht="15.75">
      <c r="A101" s="334" t="str">
        <f>+$B$73</f>
        <v>II.</v>
      </c>
      <c r="B101" s="167">
        <f>COUNT($A$77:B100)+1</f>
        <v>6</v>
      </c>
      <c r="C101" s="342" t="s">
        <v>161</v>
      </c>
      <c r="D101" s="175" t="s">
        <v>144</v>
      </c>
      <c r="E101" s="176">
        <v>38</v>
      </c>
      <c r="F101" s="305"/>
      <c r="G101" s="306">
        <f>E101*F101</f>
        <v>0</v>
      </c>
      <c r="H101" s="139"/>
      <c r="I101" s="140"/>
      <c r="J101" s="140"/>
      <c r="K101" s="167"/>
      <c r="L101" s="139"/>
      <c r="M101" s="139"/>
      <c r="N101" s="78"/>
      <c r="O101" s="79"/>
      <c r="P101" s="80"/>
      <c r="Q101" s="89"/>
      <c r="R101" s="112"/>
    </row>
    <row r="102" spans="1:18" s="76" customFormat="1">
      <c r="A102" s="334"/>
      <c r="B102" s="167"/>
      <c r="C102" s="343" t="s">
        <v>162</v>
      </c>
      <c r="D102" s="175"/>
      <c r="E102" s="176"/>
      <c r="F102" s="129"/>
      <c r="G102" s="352"/>
      <c r="H102" s="139"/>
      <c r="I102" s="140"/>
      <c r="J102" s="140"/>
      <c r="K102" s="166"/>
      <c r="L102" s="136"/>
      <c r="M102" s="136"/>
      <c r="N102" s="78"/>
      <c r="O102" s="79"/>
      <c r="P102" s="80"/>
      <c r="Q102" s="89"/>
      <c r="R102" s="112"/>
    </row>
    <row r="103" spans="1:18" s="166" customFormat="1">
      <c r="A103" s="398"/>
      <c r="B103" s="399"/>
      <c r="C103" s="422"/>
      <c r="D103" s="401"/>
      <c r="E103" s="417"/>
      <c r="F103" s="403"/>
      <c r="G103" s="432"/>
      <c r="H103" s="139"/>
      <c r="I103" s="140"/>
      <c r="J103" s="140"/>
      <c r="L103" s="136"/>
      <c r="M103" s="136"/>
      <c r="N103" s="168"/>
      <c r="O103" s="169"/>
      <c r="P103" s="170"/>
      <c r="Q103" s="172"/>
      <c r="R103" s="173"/>
    </row>
    <row r="104" spans="1:18" s="166" customFormat="1">
      <c r="A104" s="391"/>
      <c r="B104" s="392"/>
      <c r="C104" s="423"/>
      <c r="D104" s="394"/>
      <c r="E104" s="419"/>
      <c r="F104" s="396"/>
      <c r="G104" s="433"/>
      <c r="H104" s="139"/>
      <c r="I104" s="140"/>
      <c r="J104" s="140"/>
      <c r="K104" s="167"/>
      <c r="L104" s="139"/>
      <c r="M104" s="139"/>
      <c r="N104" s="168"/>
      <c r="O104" s="169"/>
      <c r="P104" s="170"/>
      <c r="Q104" s="172"/>
      <c r="R104" s="173"/>
    </row>
    <row r="105" spans="1:18" s="76" customFormat="1" ht="15.75">
      <c r="A105" s="334" t="str">
        <f>+$B$73</f>
        <v>II.</v>
      </c>
      <c r="B105" s="167">
        <f>COUNT($A$77:B104)+1</f>
        <v>7</v>
      </c>
      <c r="C105" s="342" t="s">
        <v>125</v>
      </c>
      <c r="D105" s="175" t="s">
        <v>112</v>
      </c>
      <c r="E105" s="176">
        <f>SUM(E85:E86)-E97-2-E220-1.5</f>
        <v>27</v>
      </c>
      <c r="F105" s="305"/>
      <c r="G105" s="306">
        <f>E105*F105</f>
        <v>0</v>
      </c>
      <c r="H105" s="139"/>
      <c r="I105" s="140"/>
      <c r="J105" s="140"/>
      <c r="K105" s="166"/>
      <c r="L105" s="136"/>
      <c r="M105" s="136"/>
      <c r="N105" s="78"/>
      <c r="O105" s="79"/>
      <c r="P105" s="80"/>
      <c r="Q105" s="89"/>
      <c r="R105" s="86"/>
    </row>
    <row r="106" spans="1:18" s="76" customFormat="1" ht="36">
      <c r="A106" s="334"/>
      <c r="B106" s="167"/>
      <c r="C106" s="343" t="s">
        <v>228</v>
      </c>
      <c r="D106" s="175"/>
      <c r="E106" s="176"/>
      <c r="F106" s="129"/>
      <c r="G106" s="352"/>
      <c r="H106" s="139"/>
      <c r="I106" s="140"/>
      <c r="J106" s="140"/>
      <c r="K106" s="167"/>
      <c r="L106" s="139"/>
      <c r="M106" s="139"/>
      <c r="N106" s="78"/>
      <c r="O106" s="79"/>
      <c r="P106" s="80"/>
      <c r="Q106" s="89"/>
      <c r="R106" s="86"/>
    </row>
    <row r="107" spans="1:18" s="166" customFormat="1">
      <c r="A107" s="398"/>
      <c r="B107" s="399"/>
      <c r="C107" s="422"/>
      <c r="D107" s="401"/>
      <c r="E107" s="417"/>
      <c r="F107" s="403"/>
      <c r="G107" s="432"/>
      <c r="H107" s="139"/>
      <c r="I107" s="140"/>
      <c r="J107" s="140"/>
      <c r="K107" s="167"/>
      <c r="L107" s="139"/>
      <c r="M107" s="139"/>
      <c r="N107" s="168"/>
      <c r="O107" s="169"/>
      <c r="P107" s="170"/>
      <c r="Q107" s="172"/>
      <c r="R107" s="171"/>
    </row>
    <row r="108" spans="1:18" s="166" customFormat="1">
      <c r="A108" s="334"/>
      <c r="B108" s="167"/>
      <c r="C108" s="343"/>
      <c r="D108" s="175"/>
      <c r="E108" s="176"/>
      <c r="F108" s="129"/>
      <c r="G108" s="352"/>
      <c r="H108" s="139"/>
      <c r="I108" s="140"/>
      <c r="J108" s="140"/>
      <c r="L108" s="136"/>
      <c r="M108" s="136"/>
      <c r="N108" s="168"/>
      <c r="O108" s="169"/>
      <c r="P108" s="170"/>
      <c r="Q108" s="172"/>
      <c r="R108" s="171"/>
    </row>
    <row r="109" spans="1:18" s="166" customFormat="1" ht="15.75">
      <c r="A109" s="334" t="str">
        <f>+$B$73</f>
        <v>II.</v>
      </c>
      <c r="B109" s="167">
        <f>COUNT($A$77:B108)+1</f>
        <v>8</v>
      </c>
      <c r="C109" s="339" t="s">
        <v>163</v>
      </c>
      <c r="D109" s="335" t="s">
        <v>112</v>
      </c>
      <c r="E109" s="176">
        <f>E89</f>
        <v>2</v>
      </c>
      <c r="F109" s="305"/>
      <c r="G109" s="306">
        <f>E109*F109</f>
        <v>0</v>
      </c>
      <c r="H109" s="139"/>
      <c r="I109" s="140"/>
      <c r="J109" s="140"/>
      <c r="K109" s="167"/>
      <c r="L109" s="139"/>
      <c r="M109" s="139"/>
      <c r="N109" s="168"/>
      <c r="O109" s="169"/>
      <c r="P109" s="170"/>
      <c r="Q109" s="172"/>
      <c r="R109" s="171"/>
    </row>
    <row r="110" spans="1:18" s="166" customFormat="1" ht="60">
      <c r="A110" s="334"/>
      <c r="B110" s="167"/>
      <c r="C110" s="340" t="s">
        <v>164</v>
      </c>
      <c r="D110" s="175"/>
      <c r="E110" s="176"/>
      <c r="F110" s="129"/>
      <c r="G110" s="352"/>
      <c r="H110" s="139"/>
      <c r="I110" s="140"/>
      <c r="J110" s="140"/>
      <c r="L110" s="136"/>
      <c r="M110" s="136"/>
      <c r="N110" s="168"/>
      <c r="O110" s="169"/>
      <c r="P110" s="170"/>
      <c r="Q110" s="172"/>
      <c r="R110" s="171"/>
    </row>
    <row r="111" spans="1:18" s="166" customFormat="1">
      <c r="A111" s="334"/>
      <c r="B111" s="167"/>
      <c r="C111" s="340"/>
      <c r="D111" s="175"/>
      <c r="E111" s="176"/>
      <c r="F111" s="129"/>
      <c r="G111" s="352"/>
      <c r="H111" s="139"/>
      <c r="I111" s="140"/>
      <c r="J111" s="140"/>
      <c r="L111" s="136"/>
      <c r="M111" s="136"/>
      <c r="N111" s="168"/>
      <c r="O111" s="169"/>
      <c r="P111" s="170"/>
      <c r="Q111" s="172"/>
      <c r="R111" s="171"/>
    </row>
    <row r="112" spans="1:18" s="166" customFormat="1">
      <c r="A112" s="391"/>
      <c r="B112" s="392"/>
      <c r="C112" s="418"/>
      <c r="D112" s="394"/>
      <c r="E112" s="419"/>
      <c r="F112" s="396"/>
      <c r="G112" s="433"/>
      <c r="H112" s="139"/>
      <c r="I112" s="140"/>
      <c r="J112" s="140"/>
      <c r="K112" s="167"/>
      <c r="L112" s="139"/>
      <c r="M112" s="139"/>
      <c r="N112" s="168"/>
      <c r="O112" s="169"/>
      <c r="P112" s="170"/>
      <c r="Q112" s="172"/>
      <c r="R112" s="171"/>
    </row>
    <row r="113" spans="1:18" s="166" customFormat="1" ht="15.75">
      <c r="A113" s="334" t="str">
        <f>+$B$73</f>
        <v>II.</v>
      </c>
      <c r="B113" s="167">
        <f>COUNT($A$77:B112)+1</f>
        <v>9</v>
      </c>
      <c r="C113" s="339" t="s">
        <v>211</v>
      </c>
      <c r="D113" s="175" t="s">
        <v>113</v>
      </c>
      <c r="E113" s="176">
        <v>130</v>
      </c>
      <c r="F113" s="305"/>
      <c r="G113" s="306">
        <f>E113*F113</f>
        <v>0</v>
      </c>
      <c r="H113" s="139"/>
      <c r="I113" s="140"/>
      <c r="J113" s="140"/>
      <c r="L113" s="136"/>
      <c r="M113" s="136"/>
      <c r="N113" s="168"/>
      <c r="O113" s="169"/>
      <c r="P113" s="170"/>
      <c r="Q113" s="172"/>
      <c r="R113" s="171"/>
    </row>
    <row r="114" spans="1:18" s="166" customFormat="1">
      <c r="A114" s="334"/>
      <c r="B114" s="167"/>
      <c r="C114" s="340" t="s">
        <v>210</v>
      </c>
      <c r="D114" s="175"/>
      <c r="E114" s="176"/>
      <c r="F114" s="129"/>
      <c r="G114" s="352"/>
      <c r="H114" s="139"/>
      <c r="I114" s="140"/>
      <c r="J114" s="140"/>
      <c r="K114" s="167"/>
      <c r="L114" s="139"/>
      <c r="M114" s="139"/>
      <c r="N114" s="168"/>
      <c r="O114" s="169"/>
      <c r="P114" s="170"/>
      <c r="Q114" s="172"/>
      <c r="R114" s="171"/>
    </row>
    <row r="115" spans="1:18" s="166" customFormat="1">
      <c r="A115" s="398"/>
      <c r="B115" s="399"/>
      <c r="C115" s="416"/>
      <c r="D115" s="401"/>
      <c r="E115" s="417"/>
      <c r="F115" s="403"/>
      <c r="G115" s="432"/>
      <c r="H115" s="139"/>
      <c r="I115" s="140"/>
      <c r="J115" s="140"/>
      <c r="K115" s="167"/>
      <c r="L115" s="139"/>
      <c r="M115" s="139"/>
      <c r="N115" s="168"/>
      <c r="O115" s="169"/>
      <c r="P115" s="170"/>
      <c r="Q115" s="172"/>
      <c r="R115" s="171"/>
    </row>
    <row r="116" spans="1:18" s="166" customFormat="1">
      <c r="A116" s="391"/>
      <c r="B116" s="392"/>
      <c r="C116" s="418"/>
      <c r="D116" s="394"/>
      <c r="E116" s="419"/>
      <c r="F116" s="396"/>
      <c r="G116" s="433"/>
      <c r="H116" s="139"/>
      <c r="I116" s="140"/>
      <c r="J116" s="140"/>
      <c r="L116" s="136"/>
      <c r="M116" s="136"/>
      <c r="N116" s="168"/>
      <c r="O116" s="169"/>
      <c r="P116" s="170"/>
      <c r="Q116" s="172"/>
      <c r="R116" s="171"/>
    </row>
    <row r="117" spans="1:18" s="166" customFormat="1" ht="15.75">
      <c r="A117" s="334" t="str">
        <f>+$B$73</f>
        <v>II.</v>
      </c>
      <c r="B117" s="167">
        <f>COUNT($A$77:B116)+1</f>
        <v>10</v>
      </c>
      <c r="C117" s="353" t="s">
        <v>213</v>
      </c>
      <c r="D117" s="175" t="s">
        <v>112</v>
      </c>
      <c r="E117" s="176">
        <v>50</v>
      </c>
      <c r="F117" s="305"/>
      <c r="G117" s="306">
        <f>E117*F117</f>
        <v>0</v>
      </c>
      <c r="H117" s="139"/>
      <c r="I117" s="140"/>
      <c r="J117" s="140"/>
      <c r="K117" s="167"/>
      <c r="L117" s="139"/>
      <c r="M117" s="139"/>
      <c r="N117" s="168"/>
      <c r="O117" s="169"/>
      <c r="P117" s="170"/>
      <c r="Q117" s="172"/>
      <c r="R117" s="173"/>
    </row>
    <row r="118" spans="1:18" s="166" customFormat="1" ht="24">
      <c r="A118" s="334"/>
      <c r="B118" s="167"/>
      <c r="C118" s="354" t="s">
        <v>212</v>
      </c>
      <c r="D118" s="175"/>
      <c r="E118" s="176"/>
      <c r="F118" s="129"/>
      <c r="G118" s="352"/>
      <c r="H118" s="139"/>
      <c r="I118" s="140"/>
      <c r="J118" s="140"/>
      <c r="L118" s="136"/>
      <c r="M118" s="136"/>
      <c r="N118" s="168"/>
      <c r="O118" s="169"/>
      <c r="P118" s="170"/>
      <c r="Q118" s="172"/>
      <c r="R118" s="173"/>
    </row>
    <row r="119" spans="1:18" s="166" customFormat="1">
      <c r="A119" s="398"/>
      <c r="B119" s="399"/>
      <c r="C119" s="434"/>
      <c r="D119" s="401"/>
      <c r="E119" s="417"/>
      <c r="F119" s="403"/>
      <c r="G119" s="432"/>
      <c r="H119" s="139"/>
      <c r="I119" s="140"/>
      <c r="J119" s="140"/>
      <c r="L119" s="136"/>
      <c r="M119" s="136"/>
      <c r="N119" s="168"/>
      <c r="O119" s="169"/>
      <c r="P119" s="170"/>
      <c r="Q119" s="172"/>
      <c r="R119" s="173"/>
    </row>
    <row r="120" spans="1:18" s="76" customFormat="1">
      <c r="A120" s="391"/>
      <c r="B120" s="392"/>
      <c r="C120" s="423"/>
      <c r="D120" s="394"/>
      <c r="E120" s="419"/>
      <c r="F120" s="396"/>
      <c r="G120" s="433"/>
      <c r="H120" s="139"/>
      <c r="I120" s="140"/>
      <c r="J120" s="140"/>
      <c r="K120" s="167"/>
      <c r="L120" s="139"/>
      <c r="M120" s="139"/>
      <c r="N120" s="78"/>
      <c r="O120" s="79"/>
      <c r="P120" s="80"/>
      <c r="Q120" s="89"/>
      <c r="R120" s="112"/>
    </row>
    <row r="121" spans="1:18" s="166" customFormat="1" ht="15.75">
      <c r="A121" s="334" t="str">
        <f>+$B$73</f>
        <v>II.</v>
      </c>
      <c r="B121" s="167">
        <f>COUNT($A$77:B120)+1</f>
        <v>11</v>
      </c>
      <c r="C121" s="353" t="s">
        <v>229</v>
      </c>
      <c r="D121" s="175" t="s">
        <v>112</v>
      </c>
      <c r="E121" s="176">
        <v>75</v>
      </c>
      <c r="F121" s="305"/>
      <c r="G121" s="306">
        <f>E121*F121</f>
        <v>0</v>
      </c>
      <c r="H121" s="139"/>
      <c r="I121" s="140"/>
      <c r="J121" s="140"/>
      <c r="L121" s="136"/>
      <c r="M121" s="136"/>
      <c r="N121" s="168"/>
      <c r="O121" s="169"/>
      <c r="P121" s="170"/>
      <c r="Q121" s="172"/>
      <c r="R121" s="173"/>
    </row>
    <row r="122" spans="1:18" s="76" customFormat="1" ht="60">
      <c r="A122" s="334"/>
      <c r="B122" s="167"/>
      <c r="C122" s="354" t="s">
        <v>230</v>
      </c>
      <c r="D122" s="175"/>
      <c r="E122" s="176"/>
      <c r="F122" s="176"/>
      <c r="G122" s="352"/>
      <c r="H122" s="139"/>
      <c r="I122" s="140"/>
      <c r="J122" s="140"/>
      <c r="K122" s="167"/>
      <c r="L122" s="139"/>
      <c r="M122" s="139"/>
      <c r="N122" s="78"/>
      <c r="O122" s="79"/>
      <c r="P122" s="80"/>
      <c r="Q122" s="89"/>
      <c r="R122" s="112"/>
    </row>
    <row r="123" spans="1:18" s="166" customFormat="1">
      <c r="A123" s="398"/>
      <c r="B123" s="399"/>
      <c r="C123" s="434"/>
      <c r="D123" s="401"/>
      <c r="E123" s="417"/>
      <c r="F123" s="417"/>
      <c r="G123" s="432"/>
      <c r="H123" s="139"/>
      <c r="I123" s="140"/>
      <c r="J123" s="140"/>
      <c r="K123" s="167"/>
      <c r="L123" s="139"/>
      <c r="M123" s="139"/>
      <c r="N123" s="168"/>
      <c r="O123" s="169"/>
      <c r="P123" s="170"/>
      <c r="Q123" s="172"/>
      <c r="R123" s="173"/>
    </row>
    <row r="124" spans="1:18" s="76" customFormat="1">
      <c r="A124" s="334"/>
      <c r="B124" s="167"/>
      <c r="C124" s="354"/>
      <c r="D124" s="175"/>
      <c r="E124" s="176"/>
      <c r="F124" s="129"/>
      <c r="G124" s="352"/>
      <c r="H124" s="139"/>
      <c r="I124" s="140"/>
      <c r="J124" s="140"/>
      <c r="K124" s="166"/>
      <c r="L124" s="136"/>
      <c r="M124" s="136"/>
      <c r="N124" s="78"/>
      <c r="O124" s="79"/>
      <c r="P124" s="80"/>
      <c r="Q124" s="89"/>
      <c r="R124" s="112"/>
    </row>
    <row r="125" spans="1:18" s="76" customFormat="1" ht="15.75">
      <c r="A125" s="334" t="str">
        <f>+$B$73</f>
        <v>II.</v>
      </c>
      <c r="B125" s="167">
        <f>COUNT($A$77:B124)+1</f>
        <v>12</v>
      </c>
      <c r="C125" s="342" t="s">
        <v>116</v>
      </c>
      <c r="D125" s="175" t="s">
        <v>112</v>
      </c>
      <c r="E125" s="176">
        <f>SUM(E85:E86)-E105</f>
        <v>30</v>
      </c>
      <c r="F125" s="305"/>
      <c r="G125" s="306">
        <f>E125*F125</f>
        <v>0</v>
      </c>
      <c r="H125" s="139"/>
      <c r="I125" s="140"/>
      <c r="J125" s="140"/>
      <c r="K125" s="167"/>
      <c r="L125" s="139"/>
      <c r="M125" s="139"/>
      <c r="N125" s="78"/>
      <c r="O125" s="79"/>
      <c r="P125" s="80"/>
      <c r="Q125" s="89"/>
      <c r="R125" s="112"/>
    </row>
    <row r="126" spans="1:18" s="76" customFormat="1" ht="48">
      <c r="A126" s="334"/>
      <c r="B126" s="167"/>
      <c r="C126" s="343" t="s">
        <v>206</v>
      </c>
      <c r="D126" s="175"/>
      <c r="E126" s="176"/>
      <c r="F126" s="129"/>
      <c r="G126" s="352"/>
      <c r="H126" s="139"/>
      <c r="I126" s="140"/>
      <c r="J126" s="140"/>
      <c r="K126" s="166"/>
      <c r="L126" s="136"/>
      <c r="M126" s="136"/>
      <c r="N126" s="78"/>
      <c r="O126" s="79"/>
      <c r="P126" s="80"/>
      <c r="Q126" s="89"/>
      <c r="R126" s="86"/>
    </row>
    <row r="127" spans="1:18" s="82" customFormat="1">
      <c r="A127" s="355"/>
      <c r="B127" s="158"/>
      <c r="C127" s="159"/>
      <c r="E127" s="173"/>
      <c r="F127" s="100"/>
      <c r="G127" s="336"/>
      <c r="H127" s="139"/>
      <c r="I127" s="140"/>
      <c r="J127" s="140"/>
      <c r="K127" s="167"/>
      <c r="L127" s="139"/>
      <c r="M127" s="139"/>
      <c r="N127" s="78"/>
      <c r="O127" s="90"/>
      <c r="P127" s="81"/>
      <c r="Q127" s="89"/>
      <c r="R127" s="113"/>
    </row>
    <row r="128" spans="1:18" s="96" customFormat="1" ht="13.5" thickBot="1">
      <c r="A128" s="344"/>
      <c r="B128" s="150"/>
      <c r="C128" s="95" t="str">
        <f>CONCATENATE(B73," ",C73," - SKUPAJ:")</f>
        <v>II. ZEMELJSKA DELA - SKUPAJ:</v>
      </c>
      <c r="D128" s="95"/>
      <c r="E128" s="95"/>
      <c r="F128" s="151"/>
      <c r="G128" s="345">
        <f>SUM(G74:G127)</f>
        <v>0</v>
      </c>
      <c r="H128" s="139"/>
      <c r="I128" s="140"/>
      <c r="J128" s="140"/>
      <c r="K128" s="166"/>
      <c r="L128" s="136"/>
      <c r="M128" s="136"/>
    </row>
    <row r="129" spans="1:18" s="96" customFormat="1">
      <c r="A129" s="346"/>
      <c r="B129" s="99"/>
      <c r="C129" s="106"/>
      <c r="D129" s="106"/>
      <c r="E129" s="106"/>
      <c r="G129" s="347"/>
      <c r="H129" s="139"/>
      <c r="I129" s="140"/>
      <c r="J129" s="140"/>
      <c r="K129" s="167"/>
      <c r="L129" s="139"/>
      <c r="M129" s="139"/>
    </row>
    <row r="130" spans="1:18" s="96" customFormat="1">
      <c r="A130" s="346"/>
      <c r="B130" s="99"/>
      <c r="C130" s="106"/>
      <c r="D130" s="106"/>
      <c r="E130" s="106"/>
      <c r="G130" s="347"/>
      <c r="H130" s="139"/>
      <c r="I130" s="140"/>
      <c r="J130" s="140"/>
      <c r="K130" s="166"/>
      <c r="L130" s="136"/>
      <c r="M130" s="136"/>
    </row>
    <row r="131" spans="1:18" s="98" customFormat="1" ht="16.5" thickBot="1">
      <c r="A131" s="331"/>
      <c r="B131" s="144" t="s">
        <v>111</v>
      </c>
      <c r="C131" s="152" t="str">
        <f>Osnova!C24</f>
        <v>FEKALNA KANALIZACIJA</v>
      </c>
      <c r="D131" s="145"/>
      <c r="E131" s="179"/>
      <c r="F131" s="146"/>
      <c r="G131" s="332"/>
      <c r="H131" s="139"/>
      <c r="I131" s="140"/>
      <c r="J131" s="140"/>
      <c r="K131" s="167"/>
      <c r="L131" s="139"/>
      <c r="M131" s="139"/>
    </row>
    <row r="132" spans="1:18" s="98" customFormat="1" ht="15.75">
      <c r="A132" s="348"/>
      <c r="B132" s="153"/>
      <c r="C132" s="154"/>
      <c r="E132" s="182"/>
      <c r="F132" s="147"/>
      <c r="G132" s="349"/>
      <c r="H132" s="139"/>
      <c r="I132" s="140"/>
      <c r="J132" s="140"/>
      <c r="K132" s="166"/>
      <c r="L132" s="136"/>
      <c r="M132" s="136"/>
    </row>
    <row r="133" spans="1:18" s="76" customFormat="1" ht="15.75">
      <c r="A133" s="334" t="str">
        <f>+$B$131</f>
        <v>III.</v>
      </c>
      <c r="B133" s="161">
        <v>1</v>
      </c>
      <c r="C133" s="353" t="s">
        <v>183</v>
      </c>
      <c r="D133" s="160" t="s">
        <v>9</v>
      </c>
      <c r="E133" s="176">
        <v>2</v>
      </c>
      <c r="F133" s="305"/>
      <c r="G133" s="306">
        <f>E133*F133</f>
        <v>0</v>
      </c>
      <c r="H133" s="139"/>
      <c r="I133" s="140"/>
      <c r="J133" s="140"/>
      <c r="K133" s="167"/>
      <c r="L133" s="139"/>
      <c r="M133" s="139"/>
      <c r="N133" s="78"/>
      <c r="O133" s="79"/>
      <c r="P133" s="80"/>
      <c r="Q133" s="89"/>
      <c r="R133" s="86"/>
    </row>
    <row r="134" spans="1:18" s="166" customFormat="1" ht="36.75" customHeight="1">
      <c r="A134" s="334"/>
      <c r="B134" s="161"/>
      <c r="C134" s="354" t="s">
        <v>180</v>
      </c>
      <c r="D134" s="160"/>
      <c r="E134" s="176"/>
      <c r="F134" s="129"/>
      <c r="G134" s="336"/>
      <c r="H134" s="139"/>
      <c r="I134" s="140"/>
      <c r="J134" s="140"/>
      <c r="L134" s="136"/>
      <c r="M134" s="136"/>
      <c r="N134" s="168"/>
      <c r="O134" s="169"/>
      <c r="P134" s="170"/>
      <c r="Q134" s="172"/>
      <c r="R134" s="171"/>
    </row>
    <row r="135" spans="1:18" s="166" customFormat="1" ht="15.75" customHeight="1">
      <c r="A135" s="334"/>
      <c r="B135" s="161"/>
      <c r="C135" s="354"/>
      <c r="D135" s="160"/>
      <c r="E135" s="176"/>
      <c r="F135" s="129"/>
      <c r="G135" s="336"/>
      <c r="H135" s="139"/>
      <c r="I135" s="140"/>
      <c r="J135" s="140"/>
      <c r="L135" s="136"/>
      <c r="M135" s="136"/>
      <c r="N135" s="168"/>
      <c r="O135" s="169"/>
      <c r="P135" s="170"/>
      <c r="Q135" s="172"/>
      <c r="R135" s="171"/>
    </row>
    <row r="136" spans="1:18" s="166" customFormat="1">
      <c r="A136" s="391"/>
      <c r="B136" s="435"/>
      <c r="C136" s="436"/>
      <c r="D136" s="437"/>
      <c r="E136" s="419"/>
      <c r="F136" s="396"/>
      <c r="G136" s="397"/>
      <c r="H136" s="139"/>
      <c r="I136" s="140"/>
      <c r="J136" s="140"/>
      <c r="K136" s="167"/>
      <c r="L136" s="139"/>
      <c r="M136" s="139"/>
      <c r="N136" s="168"/>
      <c r="O136" s="169"/>
      <c r="P136" s="170"/>
      <c r="Q136" s="172"/>
      <c r="R136" s="171"/>
    </row>
    <row r="137" spans="1:18" s="166" customFormat="1" ht="15.75">
      <c r="A137" s="334" t="str">
        <f>+$B$131</f>
        <v>III.</v>
      </c>
      <c r="B137" s="162">
        <f>COUNT(A$132:B136)+1</f>
        <v>2</v>
      </c>
      <c r="C137" s="339" t="s">
        <v>184</v>
      </c>
      <c r="D137" s="160" t="s">
        <v>9</v>
      </c>
      <c r="E137" s="176">
        <v>1</v>
      </c>
      <c r="F137" s="305"/>
      <c r="G137" s="306">
        <f>E137*F137</f>
        <v>0</v>
      </c>
      <c r="H137" s="139"/>
      <c r="I137" s="140"/>
      <c r="J137" s="140"/>
      <c r="L137" s="136"/>
      <c r="M137" s="136"/>
      <c r="N137" s="168"/>
      <c r="O137" s="169"/>
      <c r="P137" s="170"/>
      <c r="Q137" s="172"/>
      <c r="R137" s="171"/>
    </row>
    <row r="138" spans="1:18" s="166" customFormat="1" ht="36" customHeight="1">
      <c r="A138" s="334"/>
      <c r="B138" s="162"/>
      <c r="C138" s="107" t="s">
        <v>220</v>
      </c>
      <c r="D138" s="160"/>
      <c r="E138" s="176"/>
      <c r="F138" s="129"/>
      <c r="G138" s="336"/>
      <c r="H138" s="139"/>
      <c r="I138" s="140"/>
      <c r="J138" s="140"/>
      <c r="K138" s="167"/>
      <c r="L138" s="139"/>
      <c r="M138" s="139"/>
      <c r="N138" s="168"/>
      <c r="O138" s="169"/>
      <c r="P138" s="170"/>
      <c r="Q138" s="172"/>
      <c r="R138" s="171"/>
    </row>
    <row r="139" spans="1:18" s="166" customFormat="1" ht="17.25" customHeight="1">
      <c r="A139" s="398"/>
      <c r="B139" s="438"/>
      <c r="C139" s="439"/>
      <c r="D139" s="440"/>
      <c r="E139" s="417"/>
      <c r="F139" s="403"/>
      <c r="G139" s="404"/>
      <c r="H139" s="139"/>
      <c r="I139" s="140"/>
      <c r="J139" s="140"/>
      <c r="K139" s="167"/>
      <c r="L139" s="139"/>
      <c r="M139" s="139"/>
      <c r="N139" s="168"/>
      <c r="O139" s="169"/>
      <c r="P139" s="170"/>
      <c r="Q139" s="172"/>
      <c r="R139" s="171"/>
    </row>
    <row r="140" spans="1:18" s="166" customFormat="1">
      <c r="A140" s="334"/>
      <c r="B140" s="161"/>
      <c r="C140" s="354"/>
      <c r="E140" s="181"/>
      <c r="F140" s="124"/>
      <c r="G140" s="338"/>
      <c r="H140" s="139"/>
      <c r="I140" s="140"/>
      <c r="J140" s="140"/>
      <c r="L140" s="136"/>
      <c r="M140" s="136"/>
      <c r="N140" s="168"/>
      <c r="O140" s="169"/>
      <c r="P140" s="170"/>
      <c r="Q140" s="172"/>
      <c r="R140" s="171"/>
    </row>
    <row r="141" spans="1:18" s="166" customFormat="1" ht="15.75">
      <c r="A141" s="334" t="str">
        <f>+$B$131</f>
        <v>III.</v>
      </c>
      <c r="B141" s="162">
        <f>COUNT(A$132:B140)+1</f>
        <v>3</v>
      </c>
      <c r="C141" s="356" t="s">
        <v>184</v>
      </c>
      <c r="D141" s="160" t="s">
        <v>9</v>
      </c>
      <c r="E141" s="176">
        <v>1</v>
      </c>
      <c r="F141" s="305"/>
      <c r="G141" s="306">
        <f>E141*F141</f>
        <v>0</v>
      </c>
      <c r="H141" s="139"/>
      <c r="I141" s="140"/>
      <c r="J141" s="140"/>
      <c r="K141" s="167"/>
      <c r="L141" s="139"/>
      <c r="M141" s="139"/>
      <c r="N141" s="168"/>
      <c r="O141" s="169"/>
      <c r="P141" s="170"/>
      <c r="Q141" s="172"/>
      <c r="R141" s="171"/>
    </row>
    <row r="142" spans="1:18" s="166" customFormat="1" ht="36">
      <c r="A142" s="334"/>
      <c r="B142" s="162"/>
      <c r="C142" s="357" t="s">
        <v>221</v>
      </c>
      <c r="D142" s="160"/>
      <c r="E142" s="176"/>
      <c r="F142" s="129"/>
      <c r="G142" s="336"/>
      <c r="H142" s="139"/>
      <c r="I142" s="140"/>
      <c r="J142" s="140"/>
      <c r="L142" s="136"/>
      <c r="M142" s="136"/>
      <c r="N142" s="168"/>
      <c r="O142" s="169"/>
      <c r="P142" s="170"/>
      <c r="Q142" s="172"/>
      <c r="R142" s="171"/>
    </row>
    <row r="143" spans="1:18" s="166" customFormat="1">
      <c r="A143" s="334"/>
      <c r="B143" s="162"/>
      <c r="C143" s="357"/>
      <c r="D143" s="160"/>
      <c r="E143" s="176"/>
      <c r="F143" s="129"/>
      <c r="G143" s="336"/>
      <c r="H143" s="139"/>
      <c r="I143" s="140"/>
      <c r="J143" s="140"/>
      <c r="L143" s="136"/>
      <c r="M143" s="136"/>
      <c r="N143" s="168"/>
      <c r="O143" s="169"/>
      <c r="P143" s="170"/>
      <c r="Q143" s="172"/>
      <c r="R143" s="171"/>
    </row>
    <row r="144" spans="1:18" s="166" customFormat="1">
      <c r="A144" s="391"/>
      <c r="B144" s="441"/>
      <c r="C144" s="442"/>
      <c r="D144" s="437"/>
      <c r="E144" s="419"/>
      <c r="F144" s="396"/>
      <c r="G144" s="397"/>
      <c r="H144" s="139"/>
      <c r="I144" s="140"/>
      <c r="J144" s="140"/>
      <c r="K144" s="167"/>
      <c r="L144" s="139"/>
      <c r="M144" s="139"/>
      <c r="N144" s="168"/>
      <c r="O144" s="169"/>
      <c r="P144" s="170"/>
      <c r="Q144" s="172"/>
      <c r="R144" s="171"/>
    </row>
    <row r="145" spans="1:18" s="166" customFormat="1" ht="15.75">
      <c r="A145" s="334" t="str">
        <f>+$B$131</f>
        <v>III.</v>
      </c>
      <c r="B145" s="162">
        <f>COUNT(A$132:B144)+1</f>
        <v>4</v>
      </c>
      <c r="C145" s="353" t="s">
        <v>138</v>
      </c>
      <c r="D145" s="160" t="s">
        <v>112</v>
      </c>
      <c r="E145" s="176">
        <v>2</v>
      </c>
      <c r="F145" s="305"/>
      <c r="G145" s="306">
        <f>E145*F145</f>
        <v>0</v>
      </c>
      <c r="H145" s="139"/>
      <c r="I145" s="140"/>
      <c r="J145" s="140"/>
      <c r="L145" s="136"/>
      <c r="M145" s="136"/>
      <c r="N145" s="168"/>
      <c r="O145" s="169"/>
      <c r="P145" s="170"/>
      <c r="Q145" s="172"/>
      <c r="R145" s="171"/>
    </row>
    <row r="146" spans="1:18" s="166" customFormat="1" ht="24">
      <c r="A146" s="334"/>
      <c r="B146" s="161"/>
      <c r="C146" s="107" t="s">
        <v>143</v>
      </c>
      <c r="E146" s="181"/>
      <c r="F146" s="124"/>
      <c r="G146" s="338"/>
      <c r="H146" s="139"/>
      <c r="I146" s="140"/>
      <c r="J146" s="140"/>
      <c r="K146" s="167"/>
      <c r="L146" s="139"/>
      <c r="M146" s="139"/>
      <c r="N146" s="168"/>
      <c r="O146" s="169"/>
      <c r="P146" s="170"/>
      <c r="Q146" s="172"/>
      <c r="R146" s="171"/>
    </row>
    <row r="147" spans="1:18" s="166" customFormat="1">
      <c r="A147" s="398"/>
      <c r="B147" s="443"/>
      <c r="C147" s="439"/>
      <c r="D147" s="415"/>
      <c r="E147" s="407"/>
      <c r="F147" s="408"/>
      <c r="G147" s="409"/>
      <c r="H147" s="139"/>
      <c r="I147" s="140"/>
      <c r="J147" s="140"/>
      <c r="K147" s="167"/>
      <c r="L147" s="139"/>
      <c r="M147" s="139"/>
      <c r="N147" s="168"/>
      <c r="O147" s="169"/>
      <c r="P147" s="170"/>
      <c r="Q147" s="172"/>
      <c r="R147" s="171"/>
    </row>
    <row r="148" spans="1:18" s="166" customFormat="1">
      <c r="A148" s="391"/>
      <c r="B148" s="435"/>
      <c r="C148" s="444"/>
      <c r="D148" s="394"/>
      <c r="E148" s="445"/>
      <c r="F148" s="396"/>
      <c r="G148" s="397"/>
      <c r="H148" s="139"/>
      <c r="I148" s="140"/>
      <c r="J148" s="140"/>
      <c r="L148" s="136"/>
      <c r="M148" s="136"/>
      <c r="N148" s="168"/>
      <c r="O148" s="169"/>
      <c r="P148" s="170"/>
      <c r="Q148" s="172"/>
      <c r="R148" s="171"/>
    </row>
    <row r="149" spans="1:18" s="166" customFormat="1" ht="15.75">
      <c r="A149" s="334" t="str">
        <f>+$B$131</f>
        <v>III.</v>
      </c>
      <c r="B149" s="162">
        <f>COUNT(A$132:B148)+1</f>
        <v>5</v>
      </c>
      <c r="C149" s="339" t="s">
        <v>185</v>
      </c>
      <c r="D149" s="175" t="s">
        <v>144</v>
      </c>
      <c r="E149" s="176">
        <v>28</v>
      </c>
      <c r="F149" s="305"/>
      <c r="G149" s="306">
        <f>E149*F149</f>
        <v>0</v>
      </c>
      <c r="H149" s="139"/>
      <c r="I149" s="140"/>
      <c r="J149" s="140"/>
      <c r="K149" s="167"/>
      <c r="L149" s="139"/>
      <c r="M149" s="139"/>
      <c r="N149" s="168"/>
      <c r="O149" s="169"/>
      <c r="P149" s="170"/>
      <c r="Q149" s="172"/>
      <c r="R149" s="171"/>
    </row>
    <row r="150" spans="1:18" s="166" customFormat="1" ht="36.75" customHeight="1">
      <c r="A150" s="334"/>
      <c r="B150" s="162"/>
      <c r="C150" s="107" t="s">
        <v>207</v>
      </c>
      <c r="D150" s="175"/>
      <c r="E150" s="176"/>
      <c r="F150" s="129"/>
      <c r="G150" s="336"/>
      <c r="H150" s="139"/>
      <c r="I150" s="140"/>
      <c r="J150" s="140"/>
      <c r="L150" s="136"/>
      <c r="M150" s="136"/>
      <c r="N150" s="168"/>
      <c r="O150" s="169"/>
      <c r="P150" s="170"/>
      <c r="Q150" s="172"/>
      <c r="R150" s="171"/>
    </row>
    <row r="151" spans="1:18" s="166" customFormat="1" ht="15" customHeight="1">
      <c r="A151" s="398"/>
      <c r="B151" s="438"/>
      <c r="C151" s="439"/>
      <c r="D151" s="401"/>
      <c r="E151" s="417"/>
      <c r="F151" s="403"/>
      <c r="G151" s="404"/>
      <c r="H151" s="139"/>
      <c r="I151" s="140"/>
      <c r="J151" s="140"/>
      <c r="L151" s="136"/>
      <c r="M151" s="136"/>
      <c r="N151" s="168"/>
      <c r="O151" s="169"/>
      <c r="P151" s="170"/>
      <c r="Q151" s="172"/>
      <c r="R151" s="171"/>
    </row>
    <row r="152" spans="1:18" s="76" customFormat="1">
      <c r="A152" s="391"/>
      <c r="B152" s="392"/>
      <c r="C152" s="423"/>
      <c r="D152" s="411"/>
      <c r="E152" s="412"/>
      <c r="F152" s="413"/>
      <c r="G152" s="414"/>
      <c r="H152" s="139"/>
      <c r="I152" s="140"/>
      <c r="J152" s="140"/>
      <c r="K152" s="167"/>
      <c r="L152" s="139"/>
      <c r="M152" s="139"/>
      <c r="N152" s="78"/>
      <c r="O152" s="79"/>
      <c r="P152" s="80"/>
      <c r="Q152" s="89"/>
      <c r="R152" s="113"/>
    </row>
    <row r="153" spans="1:18" s="166" customFormat="1" ht="15.75">
      <c r="A153" s="334" t="str">
        <f>+$B$131</f>
        <v>III.</v>
      </c>
      <c r="B153" s="162">
        <f>COUNT(A$132:B152)+1</f>
        <v>6</v>
      </c>
      <c r="C153" s="339" t="s">
        <v>186</v>
      </c>
      <c r="D153" s="175" t="s">
        <v>115</v>
      </c>
      <c r="E153" s="176">
        <v>1</v>
      </c>
      <c r="F153" s="305"/>
      <c r="G153" s="306">
        <f>E153*F153</f>
        <v>0</v>
      </c>
      <c r="H153" s="139"/>
      <c r="I153" s="140"/>
      <c r="J153" s="140"/>
      <c r="L153" s="136"/>
      <c r="M153" s="136"/>
      <c r="N153" s="168"/>
      <c r="O153" s="169"/>
      <c r="P153" s="170"/>
      <c r="Q153" s="172"/>
      <c r="R153" s="171"/>
    </row>
    <row r="154" spans="1:18" s="166" customFormat="1" ht="15" customHeight="1">
      <c r="A154" s="334"/>
      <c r="B154" s="162"/>
      <c r="C154" s="107" t="s">
        <v>208</v>
      </c>
      <c r="D154" s="175"/>
      <c r="E154" s="176"/>
      <c r="F154" s="129"/>
      <c r="G154" s="336"/>
      <c r="H154" s="139"/>
      <c r="I154" s="140"/>
      <c r="J154" s="140"/>
      <c r="K154" s="167"/>
      <c r="L154" s="139"/>
      <c r="M154" s="139"/>
      <c r="N154" s="168"/>
      <c r="O154" s="169"/>
      <c r="P154" s="170"/>
      <c r="Q154" s="172"/>
      <c r="R154" s="171"/>
    </row>
    <row r="155" spans="1:18" s="166" customFormat="1" ht="15" customHeight="1">
      <c r="A155" s="398"/>
      <c r="B155" s="438"/>
      <c r="C155" s="439"/>
      <c r="D155" s="401"/>
      <c r="E155" s="417"/>
      <c r="F155" s="403"/>
      <c r="G155" s="404"/>
      <c r="H155" s="139"/>
      <c r="I155" s="140"/>
      <c r="J155" s="140"/>
      <c r="K155" s="167"/>
      <c r="L155" s="139"/>
      <c r="M155" s="139"/>
      <c r="N155" s="168"/>
      <c r="O155" s="169"/>
      <c r="P155" s="170"/>
      <c r="Q155" s="172"/>
      <c r="R155" s="171"/>
    </row>
    <row r="156" spans="1:18" s="166" customFormat="1" ht="15" customHeight="1">
      <c r="A156" s="334"/>
      <c r="B156" s="162"/>
      <c r="C156" s="107"/>
      <c r="D156" s="175"/>
      <c r="E156" s="176"/>
      <c r="F156" s="129"/>
      <c r="G156" s="336"/>
      <c r="H156" s="139"/>
      <c r="I156" s="140"/>
      <c r="J156" s="140"/>
      <c r="L156" s="136"/>
      <c r="M156" s="136"/>
      <c r="N156" s="168"/>
      <c r="O156" s="169"/>
      <c r="P156" s="170"/>
      <c r="Q156" s="172"/>
      <c r="R156" s="171"/>
    </row>
    <row r="157" spans="1:18" s="166" customFormat="1" ht="15" customHeight="1">
      <c r="A157" s="334" t="str">
        <f>+$B$131</f>
        <v>III.</v>
      </c>
      <c r="B157" s="162">
        <f>COUNT(A$132:B156)+1</f>
        <v>7</v>
      </c>
      <c r="C157" s="339" t="s">
        <v>202</v>
      </c>
      <c r="D157" s="175" t="s">
        <v>112</v>
      </c>
      <c r="E157" s="176">
        <v>1</v>
      </c>
      <c r="F157" s="305"/>
      <c r="G157" s="306">
        <f>E157*F157</f>
        <v>0</v>
      </c>
      <c r="H157" s="139"/>
      <c r="I157" s="140"/>
      <c r="J157" s="140"/>
      <c r="K157" s="167"/>
      <c r="L157" s="139"/>
      <c r="M157" s="139"/>
      <c r="N157" s="168"/>
      <c r="O157" s="169"/>
      <c r="P157" s="170"/>
      <c r="Q157" s="172"/>
      <c r="R157" s="171"/>
    </row>
    <row r="158" spans="1:18" s="166" customFormat="1" ht="60">
      <c r="A158" s="334"/>
      <c r="B158" s="162"/>
      <c r="C158" s="107" t="s">
        <v>209</v>
      </c>
      <c r="D158" s="175"/>
      <c r="E158" s="176"/>
      <c r="F158" s="129"/>
      <c r="G158" s="336"/>
      <c r="H158" s="139"/>
      <c r="I158" s="140"/>
      <c r="J158" s="140"/>
      <c r="L158" s="136"/>
      <c r="M158" s="136"/>
      <c r="N158" s="168"/>
      <c r="O158" s="169"/>
      <c r="P158" s="170"/>
      <c r="Q158" s="172"/>
      <c r="R158" s="171"/>
    </row>
    <row r="159" spans="1:18" s="166" customFormat="1">
      <c r="A159" s="334"/>
      <c r="B159" s="162"/>
      <c r="C159" s="107"/>
      <c r="D159" s="175"/>
      <c r="E159" s="176"/>
      <c r="F159" s="129"/>
      <c r="G159" s="336"/>
      <c r="H159" s="139"/>
      <c r="I159" s="140"/>
      <c r="J159" s="140"/>
      <c r="L159" s="136"/>
      <c r="M159" s="136"/>
      <c r="N159" s="168"/>
      <c r="O159" s="169"/>
      <c r="P159" s="170"/>
      <c r="Q159" s="172"/>
      <c r="R159" s="171"/>
    </row>
    <row r="160" spans="1:18" s="166" customFormat="1">
      <c r="A160" s="391"/>
      <c r="B160" s="441"/>
      <c r="C160" s="444"/>
      <c r="D160" s="394"/>
      <c r="E160" s="419"/>
      <c r="F160" s="396"/>
      <c r="G160" s="397"/>
      <c r="H160" s="139"/>
      <c r="I160" s="140"/>
      <c r="J160" s="140"/>
      <c r="K160" s="167"/>
      <c r="L160" s="139"/>
      <c r="M160" s="139"/>
      <c r="N160" s="168"/>
      <c r="O160" s="169"/>
      <c r="P160" s="170"/>
      <c r="Q160" s="172"/>
      <c r="R160" s="171"/>
    </row>
    <row r="161" spans="1:18" s="76" customFormat="1" ht="15.75">
      <c r="A161" s="398" t="str">
        <f>+$B$131</f>
        <v>III.</v>
      </c>
      <c r="B161" s="438">
        <f>COUNT(A$132:B160)+1</f>
        <v>8</v>
      </c>
      <c r="C161" s="446" t="s">
        <v>175</v>
      </c>
      <c r="D161" s="401" t="s">
        <v>144</v>
      </c>
      <c r="E161" s="417">
        <v>28</v>
      </c>
      <c r="F161" s="305"/>
      <c r="G161" s="431">
        <f>E161*F161</f>
        <v>0</v>
      </c>
      <c r="H161" s="139"/>
      <c r="I161" s="140"/>
      <c r="J161" s="140"/>
      <c r="K161" s="166"/>
      <c r="L161" s="136"/>
      <c r="M161" s="136"/>
      <c r="N161" s="78"/>
      <c r="O161" s="79"/>
      <c r="P161" s="80"/>
      <c r="Q161" s="89"/>
      <c r="R161" s="86"/>
    </row>
    <row r="162" spans="1:18" s="166" customFormat="1" ht="15.75">
      <c r="A162" s="334"/>
      <c r="B162" s="162"/>
      <c r="C162" s="358"/>
      <c r="D162" s="175"/>
      <c r="E162" s="176"/>
      <c r="F162" s="176"/>
      <c r="G162" s="306"/>
      <c r="H162" s="139"/>
      <c r="I162" s="140"/>
      <c r="J162" s="140"/>
      <c r="L162" s="136"/>
      <c r="M162" s="136"/>
      <c r="N162" s="168"/>
      <c r="O162" s="169"/>
      <c r="P162" s="170"/>
      <c r="Q162" s="172"/>
      <c r="R162" s="171"/>
    </row>
    <row r="163" spans="1:18" s="76" customFormat="1">
      <c r="A163" s="334"/>
      <c r="B163" s="167"/>
      <c r="C163" s="96"/>
      <c r="D163" s="96"/>
      <c r="E163" s="96"/>
      <c r="F163" s="96"/>
      <c r="G163" s="359"/>
      <c r="H163" s="139"/>
      <c r="I163" s="140"/>
      <c r="J163" s="140"/>
      <c r="K163" s="167"/>
      <c r="L163" s="139"/>
      <c r="M163" s="139"/>
      <c r="N163" s="78"/>
      <c r="O163" s="79"/>
      <c r="P163" s="80"/>
      <c r="Q163" s="89"/>
      <c r="R163" s="86"/>
    </row>
    <row r="164" spans="1:18" s="76" customFormat="1" ht="24">
      <c r="A164" s="334" t="str">
        <f>+$B$131</f>
        <v>III.</v>
      </c>
      <c r="B164" s="162">
        <f>COUNT(A$132:B163)+1</f>
        <v>9</v>
      </c>
      <c r="C164" s="358" t="s">
        <v>173</v>
      </c>
      <c r="D164" s="175" t="s">
        <v>144</v>
      </c>
      <c r="E164" s="185">
        <v>28</v>
      </c>
      <c r="F164" s="305"/>
      <c r="G164" s="306">
        <f>E164*F164</f>
        <v>0</v>
      </c>
      <c r="H164" s="139"/>
      <c r="I164" s="140"/>
      <c r="J164" s="140"/>
      <c r="K164" s="166"/>
      <c r="L164" s="136"/>
      <c r="M164" s="136"/>
      <c r="N164" s="78"/>
      <c r="O164" s="79"/>
      <c r="P164" s="80"/>
      <c r="Q164" s="89"/>
      <c r="R164" s="86"/>
    </row>
    <row r="165" spans="1:18" s="76" customFormat="1">
      <c r="A165" s="334"/>
      <c r="B165" s="167"/>
      <c r="C165" s="343"/>
      <c r="D165" s="160"/>
      <c r="E165" s="176"/>
      <c r="F165" s="129"/>
      <c r="G165" s="336"/>
      <c r="H165" s="139"/>
      <c r="I165" s="140"/>
      <c r="J165" s="140"/>
      <c r="K165" s="167"/>
      <c r="L165" s="139"/>
      <c r="M165" s="139"/>
      <c r="N165" s="78"/>
      <c r="O165" s="79"/>
      <c r="P165" s="80"/>
      <c r="Q165" s="89"/>
      <c r="R165" s="86"/>
    </row>
    <row r="166" spans="1:18" s="96" customFormat="1" ht="13.5" thickBot="1">
      <c r="A166" s="344"/>
      <c r="B166" s="150"/>
      <c r="C166" s="95" t="str">
        <f>CONCATENATE(B131," ",C131," - SKUPAJ:")</f>
        <v>III. FEKALNA KANALIZACIJA - SKUPAJ:</v>
      </c>
      <c r="D166" s="95"/>
      <c r="E166" s="95"/>
      <c r="F166" s="151"/>
      <c r="G166" s="345">
        <f>SUM(G133:G164)</f>
        <v>0</v>
      </c>
      <c r="H166" s="139"/>
      <c r="I166" s="140"/>
      <c r="J166" s="140"/>
      <c r="K166" s="166"/>
      <c r="L166" s="136"/>
      <c r="M166" s="136"/>
    </row>
    <row r="167" spans="1:18" s="96" customFormat="1">
      <c r="A167" s="346"/>
      <c r="B167" s="99"/>
      <c r="C167" s="106"/>
      <c r="D167" s="106"/>
      <c r="E167" s="106"/>
      <c r="G167" s="347"/>
      <c r="H167" s="139"/>
      <c r="I167" s="140"/>
      <c r="J167" s="140"/>
      <c r="K167" s="167"/>
      <c r="L167" s="139"/>
      <c r="M167" s="139"/>
    </row>
    <row r="168" spans="1:18" s="96" customFormat="1">
      <c r="A168" s="346"/>
      <c r="B168" s="99"/>
      <c r="C168" s="106"/>
      <c r="D168" s="106"/>
      <c r="E168" s="106"/>
      <c r="G168" s="347"/>
      <c r="H168" s="139"/>
      <c r="I168" s="140"/>
      <c r="J168" s="140"/>
      <c r="K168" s="166"/>
      <c r="L168" s="136"/>
      <c r="M168" s="136"/>
    </row>
    <row r="169" spans="1:18" s="96" customFormat="1" ht="16.5" thickBot="1">
      <c r="A169" s="331"/>
      <c r="B169" s="144" t="s">
        <v>107</v>
      </c>
      <c r="C169" s="152" t="str">
        <f>Osnova!C26</f>
        <v>METEORNA KANALIZACIJA</v>
      </c>
      <c r="D169" s="145"/>
      <c r="E169" s="179"/>
      <c r="F169" s="146"/>
      <c r="G169" s="332"/>
      <c r="H169" s="139"/>
      <c r="I169" s="140"/>
      <c r="J169" s="140"/>
      <c r="K169" s="167"/>
      <c r="L169" s="139"/>
      <c r="M169" s="139"/>
    </row>
    <row r="170" spans="1:18" s="96" customFormat="1">
      <c r="A170" s="333"/>
      <c r="B170" s="138"/>
      <c r="C170" s="143"/>
      <c r="D170" s="171"/>
      <c r="E170" s="178"/>
      <c r="F170" s="139"/>
      <c r="G170" s="330"/>
      <c r="H170" s="139"/>
      <c r="I170" s="140"/>
      <c r="J170" s="140"/>
      <c r="K170" s="166"/>
      <c r="L170" s="136"/>
      <c r="M170" s="136"/>
    </row>
    <row r="171" spans="1:18" s="96" customFormat="1" ht="15.75">
      <c r="A171" s="334" t="str">
        <f>+$B$169</f>
        <v>IV.</v>
      </c>
      <c r="B171" s="161">
        <f>COUNT(#REF!)+1</f>
        <v>1</v>
      </c>
      <c r="C171" s="360" t="s">
        <v>187</v>
      </c>
      <c r="D171" s="160" t="s">
        <v>9</v>
      </c>
      <c r="E171" s="176">
        <v>1</v>
      </c>
      <c r="F171" s="305"/>
      <c r="G171" s="306">
        <f>E171*F171</f>
        <v>0</v>
      </c>
      <c r="H171" s="139"/>
      <c r="I171" s="140"/>
      <c r="J171" s="140"/>
      <c r="K171" s="167"/>
      <c r="L171" s="139"/>
      <c r="M171" s="139"/>
    </row>
    <row r="172" spans="1:18" s="96" customFormat="1" ht="36">
      <c r="A172" s="334"/>
      <c r="B172" s="161"/>
      <c r="C172" s="361" t="s">
        <v>224</v>
      </c>
      <c r="D172" s="160"/>
      <c r="E172" s="176"/>
      <c r="F172" s="129"/>
      <c r="G172" s="336"/>
      <c r="H172" s="139"/>
      <c r="I172" s="140"/>
      <c r="J172" s="140"/>
      <c r="K172" s="166"/>
      <c r="L172" s="136"/>
      <c r="M172" s="136"/>
    </row>
    <row r="173" spans="1:18" s="96" customFormat="1">
      <c r="A173" s="334"/>
      <c r="B173" s="161"/>
      <c r="C173" s="361"/>
      <c r="D173" s="160"/>
      <c r="E173" s="176"/>
      <c r="F173" s="129"/>
      <c r="G173" s="336"/>
      <c r="H173" s="139"/>
      <c r="I173" s="140"/>
      <c r="J173" s="140"/>
      <c r="K173" s="166"/>
      <c r="L173" s="136"/>
      <c r="M173" s="136"/>
    </row>
    <row r="174" spans="1:18" s="96" customFormat="1">
      <c r="A174" s="391"/>
      <c r="B174" s="435"/>
      <c r="C174" s="436"/>
      <c r="D174" s="411"/>
      <c r="E174" s="412"/>
      <c r="F174" s="413"/>
      <c r="G174" s="414"/>
      <c r="H174" s="139"/>
      <c r="I174" s="140"/>
      <c r="J174" s="140"/>
      <c r="K174" s="167"/>
      <c r="L174" s="139"/>
      <c r="M174" s="139"/>
    </row>
    <row r="175" spans="1:18" s="96" customFormat="1" ht="15.75">
      <c r="A175" s="334" t="str">
        <f>+$B$169</f>
        <v>IV.</v>
      </c>
      <c r="B175" s="161">
        <f>COUNT($A$171:B174)+1</f>
        <v>2</v>
      </c>
      <c r="C175" s="356" t="s">
        <v>188</v>
      </c>
      <c r="D175" s="160" t="s">
        <v>9</v>
      </c>
      <c r="E175" s="176">
        <v>1</v>
      </c>
      <c r="F175" s="305"/>
      <c r="G175" s="306">
        <f>E175*F175</f>
        <v>0</v>
      </c>
      <c r="H175" s="139"/>
      <c r="I175" s="140"/>
      <c r="J175" s="140"/>
      <c r="K175" s="166"/>
      <c r="L175" s="136"/>
      <c r="M175" s="136"/>
    </row>
    <row r="176" spans="1:18" s="96" customFormat="1" ht="26.25" customHeight="1">
      <c r="A176" s="334"/>
      <c r="B176" s="161"/>
      <c r="C176" s="357" t="s">
        <v>222</v>
      </c>
      <c r="D176" s="160"/>
      <c r="E176" s="176"/>
      <c r="F176" s="129"/>
      <c r="G176" s="336"/>
      <c r="H176" s="139"/>
      <c r="I176" s="140"/>
      <c r="J176" s="140"/>
      <c r="K176" s="167"/>
      <c r="L176" s="139"/>
      <c r="M176" s="139"/>
    </row>
    <row r="177" spans="1:13" s="96" customFormat="1" ht="15" customHeight="1">
      <c r="A177" s="398"/>
      <c r="B177" s="443"/>
      <c r="C177" s="447"/>
      <c r="D177" s="440"/>
      <c r="E177" s="417"/>
      <c r="F177" s="403"/>
      <c r="G177" s="404"/>
      <c r="H177" s="139"/>
      <c r="I177" s="140"/>
      <c r="J177" s="140"/>
      <c r="K177" s="167"/>
      <c r="L177" s="139"/>
      <c r="M177" s="139"/>
    </row>
    <row r="178" spans="1:13" s="96" customFormat="1">
      <c r="A178" s="334"/>
      <c r="B178" s="161"/>
      <c r="C178" s="357"/>
      <c r="D178" s="160"/>
      <c r="E178" s="176"/>
      <c r="F178" s="129"/>
      <c r="G178" s="336"/>
      <c r="H178" s="139"/>
      <c r="I178" s="140"/>
      <c r="J178" s="140"/>
      <c r="K178" s="166"/>
      <c r="L178" s="136"/>
      <c r="M178" s="136"/>
    </row>
    <row r="179" spans="1:13" s="96" customFormat="1" ht="15.75">
      <c r="A179" s="334" t="str">
        <f>+$B$169</f>
        <v>IV.</v>
      </c>
      <c r="B179" s="161">
        <f>COUNT($A$171:B178)+1</f>
        <v>3</v>
      </c>
      <c r="C179" s="353" t="s">
        <v>138</v>
      </c>
      <c r="D179" s="160" t="s">
        <v>112</v>
      </c>
      <c r="E179" s="184">
        <v>0.5</v>
      </c>
      <c r="F179" s="305"/>
      <c r="G179" s="306">
        <f>E179*F179</f>
        <v>0</v>
      </c>
      <c r="H179" s="139"/>
      <c r="I179" s="140"/>
      <c r="J179" s="140"/>
      <c r="K179" s="167"/>
      <c r="L179" s="139"/>
      <c r="M179" s="139"/>
    </row>
    <row r="180" spans="1:13" s="96" customFormat="1" ht="24">
      <c r="A180" s="334"/>
      <c r="B180" s="161"/>
      <c r="C180" s="107" t="s">
        <v>143</v>
      </c>
      <c r="D180" s="166"/>
      <c r="E180" s="181"/>
      <c r="F180" s="124"/>
      <c r="G180" s="338"/>
      <c r="H180" s="139"/>
      <c r="I180" s="140"/>
      <c r="J180" s="140"/>
      <c r="K180" s="166"/>
      <c r="L180" s="136"/>
      <c r="M180" s="136"/>
    </row>
    <row r="181" spans="1:13" s="96" customFormat="1">
      <c r="A181" s="334"/>
      <c r="B181" s="161"/>
      <c r="C181" s="107"/>
      <c r="D181" s="166"/>
      <c r="E181" s="181"/>
      <c r="F181" s="124"/>
      <c r="G181" s="338"/>
      <c r="H181" s="139"/>
      <c r="I181" s="140"/>
      <c r="J181" s="140"/>
      <c r="K181" s="166"/>
      <c r="L181" s="136"/>
      <c r="M181" s="136"/>
    </row>
    <row r="182" spans="1:13" s="96" customFormat="1">
      <c r="A182" s="391"/>
      <c r="B182" s="435"/>
      <c r="C182" s="424"/>
      <c r="D182" s="394"/>
      <c r="E182" s="419"/>
      <c r="F182" s="396"/>
      <c r="G182" s="397"/>
      <c r="H182" s="139"/>
      <c r="I182" s="140"/>
      <c r="J182" s="140"/>
      <c r="K182" s="167"/>
      <c r="L182" s="139"/>
      <c r="M182" s="139"/>
    </row>
    <row r="183" spans="1:13" s="96" customFormat="1" ht="15.75">
      <c r="A183" s="334" t="str">
        <f>+$B$169</f>
        <v>IV.</v>
      </c>
      <c r="B183" s="161">
        <f>COUNT($A$171:B182)+1</f>
        <v>4</v>
      </c>
      <c r="C183" s="103" t="s">
        <v>185</v>
      </c>
      <c r="D183" s="175" t="s">
        <v>144</v>
      </c>
      <c r="E183" s="176">
        <v>10</v>
      </c>
      <c r="F183" s="305"/>
      <c r="G183" s="306">
        <f>E183*F183</f>
        <v>0</v>
      </c>
      <c r="H183" s="139"/>
      <c r="I183" s="140"/>
      <c r="J183" s="140"/>
      <c r="K183" s="166"/>
      <c r="L183" s="136"/>
      <c r="M183" s="136"/>
    </row>
    <row r="184" spans="1:13" s="96" customFormat="1" ht="52.5" customHeight="1">
      <c r="A184" s="334"/>
      <c r="B184" s="161"/>
      <c r="C184" s="155" t="s">
        <v>176</v>
      </c>
      <c r="D184" s="175"/>
      <c r="E184" s="176"/>
      <c r="F184" s="129"/>
      <c r="G184" s="336"/>
      <c r="H184" s="139"/>
      <c r="I184" s="140"/>
      <c r="J184" s="140"/>
      <c r="K184" s="167"/>
      <c r="L184" s="139"/>
      <c r="M184" s="139"/>
    </row>
    <row r="185" spans="1:13" s="96" customFormat="1" ht="11.25" customHeight="1">
      <c r="A185" s="398"/>
      <c r="B185" s="443"/>
      <c r="C185" s="448"/>
      <c r="D185" s="401"/>
      <c r="E185" s="417"/>
      <c r="F185" s="403"/>
      <c r="G185" s="404"/>
      <c r="H185" s="139"/>
      <c r="I185" s="140"/>
      <c r="J185" s="140"/>
      <c r="K185" s="167"/>
      <c r="L185" s="139"/>
      <c r="M185" s="139"/>
    </row>
    <row r="186" spans="1:13" s="96" customFormat="1">
      <c r="A186" s="334"/>
      <c r="B186" s="161"/>
      <c r="D186" s="175"/>
      <c r="E186" s="176"/>
      <c r="F186" s="129"/>
      <c r="G186" s="336"/>
      <c r="H186" s="139"/>
      <c r="I186" s="140"/>
      <c r="J186" s="140"/>
      <c r="K186" s="166"/>
      <c r="L186" s="136"/>
      <c r="M186" s="136"/>
    </row>
    <row r="187" spans="1:13" s="96" customFormat="1" ht="15.75">
      <c r="A187" s="334" t="str">
        <f>+$B$169</f>
        <v>IV.</v>
      </c>
      <c r="B187" s="161">
        <f>COUNT($A$171:B186)+1</f>
        <v>5</v>
      </c>
      <c r="C187" s="358" t="s">
        <v>175</v>
      </c>
      <c r="D187" s="175" t="s">
        <v>144</v>
      </c>
      <c r="E187" s="176">
        <v>10</v>
      </c>
      <c r="F187" s="305"/>
      <c r="G187" s="306">
        <f>E187*F187</f>
        <v>0</v>
      </c>
      <c r="H187" s="139"/>
      <c r="I187" s="140"/>
      <c r="J187" s="140"/>
      <c r="K187" s="167"/>
      <c r="L187" s="139"/>
      <c r="M187" s="139"/>
    </row>
    <row r="188" spans="1:13" s="96" customFormat="1" ht="15.75">
      <c r="A188" s="334"/>
      <c r="B188" s="161"/>
      <c r="C188" s="358"/>
      <c r="D188" s="175"/>
      <c r="E188" s="176"/>
      <c r="F188" s="176"/>
      <c r="G188" s="306"/>
      <c r="H188" s="139"/>
      <c r="I188" s="140"/>
      <c r="J188" s="140"/>
      <c r="K188" s="167"/>
      <c r="L188" s="139"/>
      <c r="M188" s="139"/>
    </row>
    <row r="189" spans="1:13" s="96" customFormat="1">
      <c r="A189" s="449"/>
      <c r="B189" s="450"/>
      <c r="C189" s="450"/>
      <c r="D189" s="450"/>
      <c r="E189" s="450"/>
      <c r="F189" s="450"/>
      <c r="G189" s="451"/>
      <c r="H189" s="139"/>
      <c r="I189" s="140"/>
      <c r="J189" s="140"/>
      <c r="K189" s="166"/>
      <c r="L189" s="136"/>
      <c r="M189" s="136"/>
    </row>
    <row r="190" spans="1:13" s="96" customFormat="1" ht="24">
      <c r="A190" s="334" t="str">
        <f>+$B$169</f>
        <v>IV.</v>
      </c>
      <c r="B190" s="161">
        <f>COUNT($A$171:B189)+1</f>
        <v>6</v>
      </c>
      <c r="C190" s="358" t="s">
        <v>145</v>
      </c>
      <c r="D190" s="175" t="s">
        <v>144</v>
      </c>
      <c r="E190" s="176">
        <v>10</v>
      </c>
      <c r="F190" s="305"/>
      <c r="G190" s="306">
        <f>E190*F190</f>
        <v>0</v>
      </c>
      <c r="H190" s="139"/>
      <c r="I190" s="140"/>
      <c r="J190" s="140"/>
      <c r="K190" s="167"/>
      <c r="L190" s="139"/>
      <c r="M190" s="139"/>
    </row>
    <row r="191" spans="1:13" s="96" customFormat="1">
      <c r="A191" s="398"/>
      <c r="B191" s="399"/>
      <c r="C191" s="452"/>
      <c r="D191" s="422"/>
      <c r="E191" s="407"/>
      <c r="F191" s="408"/>
      <c r="G191" s="409"/>
      <c r="H191" s="139"/>
      <c r="I191" s="140"/>
      <c r="J191" s="140"/>
      <c r="K191" s="166"/>
      <c r="L191" s="136"/>
      <c r="M191" s="136"/>
    </row>
    <row r="192" spans="1:13" s="96" customFormat="1" ht="13.5" thickBot="1">
      <c r="A192" s="344"/>
      <c r="B192" s="150"/>
      <c r="C192" s="95" t="str">
        <f>CONCATENATE(B169," ",C169," - SKUPAJ:")</f>
        <v>IV. METEORNA KANALIZACIJA - SKUPAJ:</v>
      </c>
      <c r="D192" s="95"/>
      <c r="E192" s="95"/>
      <c r="F192" s="151"/>
      <c r="G192" s="345">
        <f>SUM(G170:G191)</f>
        <v>0</v>
      </c>
      <c r="H192" s="139"/>
      <c r="I192" s="140"/>
      <c r="J192" s="140"/>
      <c r="K192" s="167"/>
      <c r="L192" s="139"/>
      <c r="M192" s="139"/>
    </row>
    <row r="193" spans="1:18" s="96" customFormat="1">
      <c r="A193" s="346"/>
      <c r="B193" s="99"/>
      <c r="C193" s="106"/>
      <c r="D193" s="106"/>
      <c r="E193" s="106"/>
      <c r="G193" s="347"/>
      <c r="H193" s="139"/>
      <c r="I193" s="140"/>
      <c r="J193" s="140"/>
      <c r="K193" s="166"/>
      <c r="L193" s="136"/>
      <c r="M193" s="136"/>
    </row>
    <row r="194" spans="1:18" s="96" customFormat="1">
      <c r="A194" s="346"/>
      <c r="B194" s="99"/>
      <c r="C194" s="106"/>
      <c r="D194" s="106"/>
      <c r="E194" s="106"/>
      <c r="G194" s="347"/>
      <c r="H194" s="139"/>
      <c r="I194" s="140"/>
      <c r="J194" s="140"/>
      <c r="K194" s="167"/>
      <c r="L194" s="139"/>
      <c r="M194" s="139"/>
    </row>
    <row r="195" spans="1:18" s="98" customFormat="1" ht="16.5" thickBot="1">
      <c r="A195" s="331"/>
      <c r="B195" s="144" t="s">
        <v>108</v>
      </c>
      <c r="C195" s="152" t="str">
        <f>Osnova!C28</f>
        <v>ZUNANJA UREDITEV</v>
      </c>
      <c r="D195" s="145"/>
      <c r="E195" s="179"/>
      <c r="F195" s="146"/>
      <c r="G195" s="332"/>
      <c r="H195" s="139"/>
      <c r="I195" s="140"/>
      <c r="J195" s="140"/>
      <c r="K195" s="166"/>
      <c r="L195" s="136"/>
      <c r="M195" s="136"/>
    </row>
    <row r="196" spans="1:18" s="76" customFormat="1">
      <c r="A196" s="334"/>
      <c r="B196" s="167"/>
      <c r="C196" s="155"/>
      <c r="D196" s="175"/>
      <c r="E196" s="176"/>
      <c r="F196" s="129"/>
      <c r="G196" s="352"/>
      <c r="H196" s="139"/>
      <c r="I196" s="140"/>
      <c r="J196" s="140"/>
      <c r="K196" s="167"/>
      <c r="L196" s="139"/>
      <c r="M196" s="139"/>
      <c r="N196" s="78"/>
      <c r="O196" s="79"/>
      <c r="P196" s="80"/>
      <c r="Q196" s="89"/>
      <c r="R196" s="86"/>
    </row>
    <row r="197" spans="1:18" s="76" customFormat="1" ht="15.75">
      <c r="A197" s="334" t="str">
        <f>+$B$195</f>
        <v>V.</v>
      </c>
      <c r="B197" s="162">
        <f>COUNT($A$196:B196)+1</f>
        <v>1</v>
      </c>
      <c r="C197" s="339" t="s">
        <v>189</v>
      </c>
      <c r="D197" s="175" t="s">
        <v>144</v>
      </c>
      <c r="E197" s="176">
        <v>10</v>
      </c>
      <c r="F197" s="305"/>
      <c r="G197" s="306">
        <f>E197*F197</f>
        <v>0</v>
      </c>
      <c r="H197" s="139"/>
      <c r="I197" s="140"/>
      <c r="J197" s="140"/>
      <c r="K197" s="166"/>
      <c r="L197" s="136"/>
      <c r="M197" s="136"/>
      <c r="N197" s="78"/>
      <c r="O197" s="79"/>
      <c r="P197" s="80"/>
      <c r="Q197" s="89"/>
      <c r="R197" s="86"/>
    </row>
    <row r="198" spans="1:18" s="166" customFormat="1" ht="37.5" customHeight="1">
      <c r="A198" s="334"/>
      <c r="B198" s="162"/>
      <c r="C198" s="107" t="s">
        <v>166</v>
      </c>
      <c r="D198" s="175"/>
      <c r="E198" s="176"/>
      <c r="F198" s="129"/>
      <c r="G198" s="336"/>
      <c r="H198" s="139"/>
      <c r="I198" s="140"/>
      <c r="J198" s="140"/>
      <c r="K198" s="167"/>
      <c r="L198" s="139"/>
      <c r="M198" s="139"/>
      <c r="N198" s="168"/>
      <c r="O198" s="169"/>
      <c r="P198" s="170"/>
      <c r="Q198" s="172"/>
      <c r="R198" s="171"/>
    </row>
    <row r="199" spans="1:18" s="166" customFormat="1" ht="12" customHeight="1">
      <c r="A199" s="334"/>
      <c r="B199" s="162"/>
      <c r="C199" s="107"/>
      <c r="D199" s="175"/>
      <c r="E199" s="176"/>
      <c r="F199" s="129"/>
      <c r="G199" s="336"/>
      <c r="H199" s="139"/>
      <c r="I199" s="140"/>
      <c r="J199" s="140"/>
      <c r="K199" s="167"/>
      <c r="L199" s="139"/>
      <c r="M199" s="139"/>
      <c r="N199" s="168"/>
      <c r="O199" s="169"/>
      <c r="P199" s="170"/>
      <c r="Q199" s="172"/>
      <c r="R199" s="171"/>
    </row>
    <row r="200" spans="1:18" s="166" customFormat="1">
      <c r="A200" s="391"/>
      <c r="B200" s="441"/>
      <c r="C200" s="444"/>
      <c r="D200" s="394"/>
      <c r="E200" s="419"/>
      <c r="F200" s="396"/>
      <c r="G200" s="397"/>
      <c r="H200" s="139"/>
      <c r="I200" s="140"/>
      <c r="J200" s="140"/>
      <c r="L200" s="136"/>
      <c r="M200" s="136"/>
      <c r="N200" s="168"/>
      <c r="O200" s="169"/>
      <c r="P200" s="170"/>
      <c r="Q200" s="172"/>
      <c r="R200" s="171"/>
    </row>
    <row r="201" spans="1:18" s="166" customFormat="1" ht="15.75">
      <c r="A201" s="334" t="str">
        <f>+$B$195</f>
        <v>V.</v>
      </c>
      <c r="B201" s="162">
        <f>COUNT($A$196:B200)+1</f>
        <v>2</v>
      </c>
      <c r="C201" s="353" t="s">
        <v>231</v>
      </c>
      <c r="D201" s="175" t="s">
        <v>113</v>
      </c>
      <c r="E201" s="176">
        <v>9</v>
      </c>
      <c r="F201" s="305"/>
      <c r="G201" s="306">
        <f>E201*F201</f>
        <v>0</v>
      </c>
      <c r="H201" s="139"/>
      <c r="I201" s="140"/>
      <c r="J201" s="140"/>
      <c r="K201" s="167"/>
      <c r="L201" s="139"/>
      <c r="M201" s="139"/>
      <c r="N201" s="168"/>
      <c r="O201" s="169"/>
      <c r="P201" s="170"/>
      <c r="Q201" s="172"/>
      <c r="R201" s="171"/>
    </row>
    <row r="202" spans="1:18" s="166" customFormat="1" ht="36">
      <c r="A202" s="334"/>
      <c r="B202" s="162"/>
      <c r="C202" s="148" t="s">
        <v>232</v>
      </c>
      <c r="D202" s="175"/>
      <c r="E202" s="176"/>
      <c r="F202" s="129"/>
      <c r="G202" s="336"/>
      <c r="H202" s="139"/>
      <c r="I202" s="140"/>
      <c r="J202" s="140"/>
      <c r="L202" s="136"/>
      <c r="M202" s="136"/>
      <c r="N202" s="168"/>
      <c r="O202" s="169"/>
      <c r="P202" s="170"/>
      <c r="Q202" s="172"/>
      <c r="R202" s="171"/>
    </row>
    <row r="203" spans="1:18" s="166" customFormat="1">
      <c r="A203" s="398"/>
      <c r="B203" s="438"/>
      <c r="C203" s="453"/>
      <c r="D203" s="401"/>
      <c r="E203" s="417"/>
      <c r="F203" s="403"/>
      <c r="G203" s="404"/>
      <c r="H203" s="139"/>
      <c r="I203" s="140"/>
      <c r="J203" s="140"/>
      <c r="L203" s="136"/>
      <c r="M203" s="136"/>
      <c r="N203" s="168"/>
      <c r="O203" s="169"/>
      <c r="P203" s="170"/>
      <c r="Q203" s="172"/>
      <c r="R203" s="171"/>
    </row>
    <row r="204" spans="1:18" s="76" customFormat="1">
      <c r="A204" s="334"/>
      <c r="B204" s="167"/>
      <c r="C204" s="343"/>
      <c r="D204" s="175"/>
      <c r="E204" s="176"/>
      <c r="F204" s="129"/>
      <c r="G204" s="352"/>
      <c r="H204" s="139"/>
      <c r="I204" s="140"/>
      <c r="J204" s="140"/>
      <c r="K204" s="167"/>
      <c r="L204" s="139"/>
      <c r="M204" s="139"/>
      <c r="N204" s="78"/>
      <c r="O204" s="79"/>
      <c r="P204" s="80"/>
      <c r="Q204" s="89"/>
      <c r="R204" s="86"/>
    </row>
    <row r="205" spans="1:18" s="76" customFormat="1" ht="15.75">
      <c r="A205" s="334" t="str">
        <f>+$B$195</f>
        <v>V.</v>
      </c>
      <c r="B205" s="162">
        <f>COUNT($A$196:B204)+1</f>
        <v>3</v>
      </c>
      <c r="C205" s="342" t="s">
        <v>118</v>
      </c>
      <c r="D205" s="175" t="s">
        <v>112</v>
      </c>
      <c r="E205" s="176">
        <f>E78</f>
        <v>52</v>
      </c>
      <c r="F205" s="305"/>
      <c r="G205" s="306">
        <f>E205*F205</f>
        <v>0</v>
      </c>
      <c r="H205" s="139"/>
      <c r="I205" s="140"/>
      <c r="J205" s="140"/>
      <c r="K205" s="166"/>
      <c r="L205" s="136"/>
      <c r="M205" s="136"/>
      <c r="N205" s="78"/>
      <c r="O205" s="79"/>
      <c r="P205" s="80"/>
      <c r="Q205" s="89"/>
      <c r="R205" s="112"/>
    </row>
    <row r="206" spans="1:18" s="76" customFormat="1" ht="39" customHeight="1">
      <c r="A206" s="334"/>
      <c r="B206" s="167"/>
      <c r="C206" s="343" t="s">
        <v>119</v>
      </c>
      <c r="D206" s="175"/>
      <c r="E206" s="176"/>
      <c r="F206" s="129"/>
      <c r="G206" s="352"/>
      <c r="H206" s="139"/>
      <c r="I206" s="140"/>
      <c r="J206" s="140"/>
      <c r="K206" s="167"/>
      <c r="L206" s="139"/>
      <c r="M206" s="139"/>
      <c r="N206" s="78"/>
      <c r="O206" s="79"/>
      <c r="P206" s="80"/>
      <c r="Q206" s="89"/>
      <c r="R206" s="86"/>
    </row>
    <row r="207" spans="1:18" s="166" customFormat="1" ht="12" customHeight="1">
      <c r="A207" s="334"/>
      <c r="B207" s="167"/>
      <c r="C207" s="343"/>
      <c r="D207" s="175"/>
      <c r="E207" s="176"/>
      <c r="F207" s="129"/>
      <c r="G207" s="352"/>
      <c r="H207" s="139"/>
      <c r="I207" s="140"/>
      <c r="J207" s="140"/>
      <c r="K207" s="167"/>
      <c r="L207" s="139"/>
      <c r="M207" s="139"/>
      <c r="N207" s="168"/>
      <c r="O207" s="169"/>
      <c r="P207" s="170"/>
      <c r="Q207" s="172"/>
      <c r="R207" s="171"/>
    </row>
    <row r="208" spans="1:18" s="76" customFormat="1">
      <c r="A208" s="391"/>
      <c r="B208" s="392"/>
      <c r="C208" s="423"/>
      <c r="D208" s="394"/>
      <c r="E208" s="419"/>
      <c r="F208" s="396"/>
      <c r="G208" s="433"/>
      <c r="H208" s="139"/>
      <c r="I208" s="140"/>
      <c r="J208" s="140"/>
      <c r="K208" s="166"/>
      <c r="L208" s="136"/>
      <c r="M208" s="136"/>
      <c r="N208" s="78"/>
      <c r="O208" s="79"/>
      <c r="P208" s="80"/>
      <c r="Q208" s="89"/>
      <c r="R208" s="86"/>
    </row>
    <row r="209" spans="1:18" s="76" customFormat="1" ht="15.75">
      <c r="A209" s="334" t="str">
        <f>+$B$195</f>
        <v>V.</v>
      </c>
      <c r="B209" s="162">
        <f>COUNT($A$196:B205)+1</f>
        <v>4</v>
      </c>
      <c r="C209" s="163" t="s">
        <v>121</v>
      </c>
      <c r="D209" s="175" t="s">
        <v>113</v>
      </c>
      <c r="E209" s="176">
        <v>443</v>
      </c>
      <c r="F209" s="305"/>
      <c r="G209" s="306">
        <f>E209*F209</f>
        <v>0</v>
      </c>
      <c r="H209" s="139"/>
      <c r="I209" s="140"/>
      <c r="J209" s="140"/>
      <c r="K209" s="167"/>
      <c r="L209" s="139"/>
      <c r="M209" s="139"/>
      <c r="N209" s="78"/>
      <c r="O209" s="79"/>
      <c r="P209" s="80"/>
      <c r="Q209" s="89"/>
      <c r="R209" s="112"/>
    </row>
    <row r="210" spans="1:18" s="76" customFormat="1" ht="36">
      <c r="A210" s="334"/>
      <c r="B210" s="167"/>
      <c r="C210" s="343" t="s">
        <v>120</v>
      </c>
      <c r="D210" s="175"/>
      <c r="E210" s="176"/>
      <c r="F210" s="129"/>
      <c r="G210" s="352"/>
      <c r="H210" s="139"/>
      <c r="I210" s="140"/>
      <c r="J210" s="140"/>
      <c r="K210" s="166"/>
      <c r="L210" s="136"/>
      <c r="M210" s="136"/>
      <c r="N210" s="78"/>
      <c r="O210" s="79"/>
      <c r="P210" s="80"/>
      <c r="Q210" s="89"/>
      <c r="R210" s="86"/>
    </row>
    <row r="211" spans="1:18" s="76" customFormat="1">
      <c r="A211" s="398"/>
      <c r="B211" s="399"/>
      <c r="C211" s="422"/>
      <c r="D211" s="401"/>
      <c r="E211" s="417"/>
      <c r="F211" s="403"/>
      <c r="G211" s="432"/>
      <c r="H211" s="139"/>
      <c r="I211" s="140"/>
      <c r="J211" s="140"/>
      <c r="K211" s="167"/>
      <c r="L211" s="139"/>
      <c r="M211" s="139"/>
      <c r="N211" s="78"/>
      <c r="O211" s="79"/>
      <c r="P211" s="80"/>
      <c r="Q211" s="89"/>
      <c r="R211" s="86"/>
    </row>
    <row r="212" spans="1:18" s="96" customFormat="1" ht="13.5" thickBot="1">
      <c r="A212" s="344"/>
      <c r="B212" s="150"/>
      <c r="C212" s="95" t="str">
        <f>CONCATENATE(B195," ",C195," - SKUPAJ:")</f>
        <v>V. ZUNANJA UREDITEV - SKUPAJ:</v>
      </c>
      <c r="D212" s="95"/>
      <c r="E212" s="95"/>
      <c r="F212" s="151"/>
      <c r="G212" s="345">
        <f>SUM(G196:G211)</f>
        <v>0</v>
      </c>
      <c r="H212" s="139"/>
      <c r="I212" s="140"/>
      <c r="J212" s="140"/>
      <c r="K212" s="166"/>
      <c r="L212" s="136"/>
      <c r="M212" s="136"/>
    </row>
    <row r="213" spans="1:18" s="96" customFormat="1">
      <c r="A213" s="346"/>
      <c r="B213" s="99"/>
      <c r="C213" s="106"/>
      <c r="D213" s="106"/>
      <c r="E213" s="106"/>
      <c r="G213" s="347"/>
      <c r="H213" s="139"/>
      <c r="I213" s="140"/>
      <c r="J213" s="140"/>
      <c r="K213" s="167"/>
      <c r="L213" s="139"/>
      <c r="M213" s="139"/>
    </row>
    <row r="214" spans="1:18" s="96" customFormat="1">
      <c r="A214" s="346"/>
      <c r="B214" s="99"/>
      <c r="C214" s="106"/>
      <c r="D214" s="106"/>
      <c r="E214" s="106"/>
      <c r="G214" s="347"/>
      <c r="H214" s="139"/>
      <c r="I214" s="140"/>
      <c r="J214" s="140"/>
      <c r="K214" s="166"/>
      <c r="L214" s="136"/>
      <c r="M214" s="136"/>
    </row>
    <row r="215" spans="1:18" s="98" customFormat="1" ht="16.5" thickBot="1">
      <c r="A215" s="331"/>
      <c r="B215" s="144" t="s">
        <v>109</v>
      </c>
      <c r="C215" s="152" t="str">
        <f>Osnova!C30</f>
        <v>VOZIŠČNA KONSTRUKCIJA</v>
      </c>
      <c r="D215" s="145"/>
      <c r="E215" s="179"/>
      <c r="F215" s="146"/>
      <c r="G215" s="332"/>
      <c r="H215" s="139"/>
      <c r="I215" s="140"/>
      <c r="J215" s="140"/>
      <c r="K215" s="167"/>
      <c r="L215" s="139"/>
      <c r="M215" s="139"/>
    </row>
    <row r="216" spans="1:18">
      <c r="A216" s="334"/>
      <c r="B216" s="167"/>
      <c r="C216" s="171"/>
      <c r="D216" s="171"/>
      <c r="E216" s="171"/>
      <c r="F216" s="171"/>
      <c r="G216" s="362"/>
      <c r="K216" s="166"/>
      <c r="L216" s="136"/>
      <c r="M216" s="136"/>
    </row>
    <row r="217" spans="1:18" s="76" customFormat="1" ht="15.75">
      <c r="A217" s="334" t="str">
        <f>$B$215</f>
        <v>VI.</v>
      </c>
      <c r="B217" s="162">
        <f>COUNT($A$215:B216)+1</f>
        <v>1</v>
      </c>
      <c r="C217" s="353" t="s">
        <v>167</v>
      </c>
      <c r="D217" s="175" t="s">
        <v>113</v>
      </c>
      <c r="E217" s="184">
        <v>15.5</v>
      </c>
      <c r="F217" s="305"/>
      <c r="G217" s="306">
        <f>E217*F217</f>
        <v>0</v>
      </c>
      <c r="H217" s="139"/>
      <c r="I217" s="140"/>
      <c r="J217" s="140"/>
      <c r="K217" s="167"/>
      <c r="L217" s="139"/>
      <c r="M217" s="139"/>
      <c r="N217" s="78"/>
      <c r="O217" s="79"/>
      <c r="P217" s="80"/>
      <c r="Q217" s="89"/>
      <c r="R217" s="86"/>
    </row>
    <row r="218" spans="1:18" s="166" customFormat="1" ht="15.75">
      <c r="A218" s="334"/>
      <c r="B218" s="162"/>
      <c r="C218" s="353"/>
      <c r="D218" s="175"/>
      <c r="E218" s="184"/>
      <c r="F218" s="417"/>
      <c r="G218" s="306"/>
      <c r="H218" s="139"/>
      <c r="I218" s="140"/>
      <c r="J218" s="140"/>
      <c r="K218" s="167"/>
      <c r="L218" s="139"/>
      <c r="M218" s="139"/>
      <c r="N218" s="168"/>
      <c r="O218" s="169"/>
      <c r="P218" s="170"/>
      <c r="Q218" s="172"/>
      <c r="R218" s="171"/>
    </row>
    <row r="219" spans="1:18" s="107" customFormat="1">
      <c r="A219" s="454"/>
      <c r="B219" s="441"/>
      <c r="C219" s="444"/>
      <c r="D219" s="444"/>
      <c r="E219" s="444"/>
      <c r="F219" s="444"/>
      <c r="G219" s="455"/>
      <c r="H219" s="139"/>
      <c r="I219" s="140"/>
      <c r="J219" s="140"/>
      <c r="K219" s="166"/>
      <c r="L219" s="136"/>
      <c r="M219" s="136"/>
      <c r="N219" s="108"/>
      <c r="O219" s="109"/>
      <c r="P219" s="110"/>
      <c r="Q219" s="111"/>
      <c r="R219" s="114"/>
    </row>
    <row r="220" spans="1:18" s="107" customFormat="1" ht="15.75">
      <c r="A220" s="334" t="str">
        <f>$B$215</f>
        <v>VI.</v>
      </c>
      <c r="B220" s="162">
        <f>COUNT($A$215:B219)+1</f>
        <v>2</v>
      </c>
      <c r="C220" s="353" t="s">
        <v>190</v>
      </c>
      <c r="D220" s="175" t="s">
        <v>112</v>
      </c>
      <c r="E220" s="184">
        <v>6.5</v>
      </c>
      <c r="F220" s="305"/>
      <c r="G220" s="306">
        <f>E220*F220</f>
        <v>0</v>
      </c>
      <c r="H220" s="139"/>
      <c r="I220" s="140"/>
      <c r="J220" s="140"/>
      <c r="K220" s="167"/>
      <c r="L220" s="139"/>
      <c r="M220" s="139"/>
      <c r="N220" s="108"/>
      <c r="O220" s="109"/>
      <c r="P220" s="110"/>
      <c r="Q220" s="111"/>
      <c r="R220" s="114"/>
    </row>
    <row r="221" spans="1:18" s="107" customFormat="1" ht="48.75" customHeight="1">
      <c r="A221" s="334"/>
      <c r="B221" s="162"/>
      <c r="C221" s="354" t="s">
        <v>146</v>
      </c>
      <c r="D221" s="175"/>
      <c r="E221" s="176"/>
      <c r="F221" s="129"/>
      <c r="G221" s="336"/>
      <c r="H221" s="139"/>
      <c r="I221" s="140"/>
      <c r="J221" s="140"/>
      <c r="K221" s="166"/>
      <c r="L221" s="136"/>
      <c r="M221" s="136"/>
      <c r="N221" s="108"/>
      <c r="O221" s="109"/>
      <c r="P221" s="110"/>
      <c r="Q221" s="111"/>
      <c r="R221" s="114"/>
    </row>
    <row r="222" spans="1:18" s="107" customFormat="1" ht="13.5" customHeight="1">
      <c r="A222" s="398"/>
      <c r="B222" s="438"/>
      <c r="C222" s="434"/>
      <c r="D222" s="401"/>
      <c r="E222" s="417"/>
      <c r="F222" s="403"/>
      <c r="G222" s="404"/>
      <c r="H222" s="139"/>
      <c r="I222" s="140"/>
      <c r="J222" s="140"/>
      <c r="K222" s="166"/>
      <c r="L222" s="136"/>
      <c r="M222" s="136"/>
      <c r="N222" s="108"/>
      <c r="O222" s="109"/>
      <c r="P222" s="110"/>
      <c r="Q222" s="111"/>
      <c r="R222" s="114"/>
    </row>
    <row r="223" spans="1:18" s="76" customFormat="1">
      <c r="A223" s="363"/>
      <c r="B223" s="166"/>
      <c r="C223" s="166"/>
      <c r="D223" s="166"/>
      <c r="E223" s="166"/>
      <c r="F223" s="166"/>
      <c r="G223" s="364"/>
      <c r="H223" s="139"/>
      <c r="I223" s="140"/>
      <c r="J223" s="140"/>
      <c r="K223" s="167"/>
      <c r="L223" s="139"/>
      <c r="M223" s="139"/>
      <c r="N223" s="78"/>
      <c r="O223" s="79"/>
      <c r="P223" s="80"/>
      <c r="Q223" s="89"/>
      <c r="R223" s="112"/>
    </row>
    <row r="224" spans="1:18" s="76" customFormat="1" ht="15.75">
      <c r="A224" s="334" t="str">
        <f>$B$215</f>
        <v>VI.</v>
      </c>
      <c r="B224" s="162">
        <f>COUNT($A$215:B223)+1</f>
        <v>3</v>
      </c>
      <c r="C224" s="163" t="s">
        <v>191</v>
      </c>
      <c r="D224" s="175" t="s">
        <v>112</v>
      </c>
      <c r="E224" s="176">
        <v>3</v>
      </c>
      <c r="F224" s="305"/>
      <c r="G224" s="306">
        <f>E224*F224</f>
        <v>0</v>
      </c>
      <c r="H224" s="139"/>
      <c r="I224" s="140"/>
      <c r="J224" s="140"/>
      <c r="K224" s="166"/>
      <c r="L224" s="136"/>
      <c r="M224" s="136"/>
      <c r="N224" s="78"/>
      <c r="O224" s="79"/>
      <c r="P224" s="80"/>
      <c r="Q224" s="89"/>
      <c r="R224" s="112"/>
    </row>
    <row r="225" spans="1:18" s="166" customFormat="1" ht="49.5" customHeight="1">
      <c r="A225" s="334"/>
      <c r="B225" s="162"/>
      <c r="C225" s="365" t="s">
        <v>147</v>
      </c>
      <c r="D225" s="175"/>
      <c r="E225" s="176"/>
      <c r="F225" s="129"/>
      <c r="G225" s="336"/>
      <c r="H225" s="139"/>
      <c r="I225" s="140"/>
      <c r="J225" s="140"/>
      <c r="K225" s="167"/>
      <c r="L225" s="139"/>
      <c r="M225" s="139"/>
      <c r="N225" s="168"/>
      <c r="O225" s="169"/>
      <c r="P225" s="170"/>
      <c r="Q225" s="172"/>
      <c r="R225" s="173"/>
    </row>
    <row r="226" spans="1:18" s="166" customFormat="1" ht="11.25" customHeight="1">
      <c r="A226" s="334"/>
      <c r="B226" s="162"/>
      <c r="C226" s="365"/>
      <c r="D226" s="175"/>
      <c r="E226" s="176"/>
      <c r="F226" s="129"/>
      <c r="G226" s="336"/>
      <c r="H226" s="139"/>
      <c r="I226" s="140"/>
      <c r="J226" s="140"/>
      <c r="K226" s="167"/>
      <c r="L226" s="139"/>
      <c r="M226" s="139"/>
      <c r="N226" s="168"/>
      <c r="O226" s="169"/>
      <c r="P226" s="170"/>
      <c r="Q226" s="172"/>
      <c r="R226" s="173"/>
    </row>
    <row r="227" spans="1:18" s="76" customFormat="1">
      <c r="A227" s="456"/>
      <c r="B227" s="411"/>
      <c r="C227" s="411"/>
      <c r="D227" s="411"/>
      <c r="E227" s="411"/>
      <c r="F227" s="411"/>
      <c r="G227" s="457"/>
      <c r="H227" s="139"/>
      <c r="I227" s="140"/>
      <c r="J227" s="140"/>
      <c r="K227" s="166"/>
      <c r="L227" s="136"/>
      <c r="M227" s="136"/>
      <c r="N227" s="78"/>
      <c r="O227" s="79"/>
      <c r="P227" s="80"/>
      <c r="Q227" s="89"/>
      <c r="R227" s="112"/>
    </row>
    <row r="228" spans="1:18" s="76" customFormat="1" ht="15.75">
      <c r="A228" s="334" t="str">
        <f>$B$215</f>
        <v>VI.</v>
      </c>
      <c r="B228" s="162">
        <f>COUNT($A$215:B227)+1</f>
        <v>4</v>
      </c>
      <c r="C228" s="339" t="s">
        <v>148</v>
      </c>
      <c r="D228" s="175" t="s">
        <v>115</v>
      </c>
      <c r="E228" s="176">
        <v>1</v>
      </c>
      <c r="F228" s="305"/>
      <c r="G228" s="306">
        <f>E228*F228</f>
        <v>0</v>
      </c>
      <c r="H228" s="139"/>
      <c r="I228" s="140"/>
      <c r="J228" s="140"/>
      <c r="K228" s="167"/>
      <c r="L228" s="139"/>
      <c r="M228" s="139"/>
      <c r="N228" s="78"/>
      <c r="O228" s="79"/>
      <c r="P228" s="80"/>
      <c r="Q228" s="89"/>
      <c r="R228" s="112"/>
    </row>
    <row r="229" spans="1:18" s="166" customFormat="1" ht="15.75">
      <c r="A229" s="398"/>
      <c r="B229" s="438"/>
      <c r="C229" s="458"/>
      <c r="D229" s="401"/>
      <c r="E229" s="417"/>
      <c r="F229" s="417"/>
      <c r="G229" s="431"/>
      <c r="H229" s="139"/>
      <c r="I229" s="140"/>
      <c r="J229" s="140"/>
      <c r="K229" s="167"/>
      <c r="L229" s="139"/>
      <c r="M229" s="139"/>
      <c r="N229" s="168"/>
      <c r="O229" s="169"/>
      <c r="P229" s="170"/>
      <c r="Q229" s="172"/>
      <c r="R229" s="173"/>
    </row>
    <row r="230" spans="1:18" s="76" customFormat="1">
      <c r="A230" s="391"/>
      <c r="B230" s="441"/>
      <c r="C230" s="418"/>
      <c r="D230" s="411"/>
      <c r="E230" s="411"/>
      <c r="F230" s="411"/>
      <c r="G230" s="457"/>
      <c r="H230" s="139"/>
      <c r="I230" s="140"/>
      <c r="J230" s="140"/>
      <c r="K230" s="166"/>
      <c r="L230" s="136"/>
      <c r="M230" s="136"/>
      <c r="N230" s="78"/>
      <c r="O230" s="79"/>
      <c r="P230" s="80"/>
      <c r="Q230" s="89"/>
      <c r="R230" s="112"/>
    </row>
    <row r="231" spans="1:18" s="76" customFormat="1">
      <c r="A231" s="334" t="str">
        <f>$B$215</f>
        <v>VI.</v>
      </c>
      <c r="B231" s="162">
        <f>COUNT($A$215:B230)+1</f>
        <v>5</v>
      </c>
      <c r="C231" s="163" t="s">
        <v>192</v>
      </c>
      <c r="D231" s="166"/>
      <c r="E231" s="166"/>
      <c r="F231" s="129"/>
      <c r="G231" s="336"/>
      <c r="H231" s="139"/>
      <c r="I231" s="140"/>
      <c r="J231" s="140"/>
      <c r="K231" s="167"/>
      <c r="L231" s="139"/>
      <c r="M231" s="139"/>
      <c r="N231" s="78"/>
      <c r="O231" s="79"/>
      <c r="P231" s="80"/>
      <c r="Q231" s="89"/>
      <c r="R231" s="112"/>
    </row>
    <row r="232" spans="1:18" s="76" customFormat="1" ht="36">
      <c r="A232" s="334"/>
      <c r="B232" s="162"/>
      <c r="C232" s="340" t="s">
        <v>149</v>
      </c>
      <c r="D232" s="166"/>
      <c r="E232" s="166"/>
      <c r="F232" s="166"/>
      <c r="G232" s="364"/>
      <c r="H232" s="139"/>
      <c r="I232" s="140"/>
      <c r="J232" s="140"/>
      <c r="K232" s="166"/>
      <c r="L232" s="136"/>
      <c r="M232" s="136"/>
      <c r="N232" s="78"/>
      <c r="O232" s="79"/>
      <c r="P232" s="80"/>
      <c r="Q232" s="89"/>
      <c r="R232" s="112"/>
    </row>
    <row r="233" spans="1:18" s="166" customFormat="1">
      <c r="A233" s="334"/>
      <c r="B233" s="162"/>
      <c r="C233" s="340"/>
      <c r="G233" s="364"/>
      <c r="H233" s="139"/>
      <c r="I233" s="140"/>
      <c r="J233" s="140"/>
      <c r="K233" s="167"/>
      <c r="L233" s="139"/>
      <c r="M233" s="139"/>
      <c r="N233" s="168"/>
      <c r="O233" s="169"/>
      <c r="P233" s="170"/>
      <c r="Q233" s="172"/>
      <c r="R233" s="173"/>
    </row>
    <row r="234" spans="1:18" s="76" customFormat="1" ht="15.75">
      <c r="A234" s="334"/>
      <c r="B234" s="162"/>
      <c r="C234" s="365" t="s">
        <v>150</v>
      </c>
      <c r="D234" s="175" t="s">
        <v>113</v>
      </c>
      <c r="E234" s="176">
        <v>16</v>
      </c>
      <c r="F234" s="305"/>
      <c r="G234" s="306">
        <f>E234*F234</f>
        <v>0</v>
      </c>
      <c r="H234" s="139"/>
      <c r="I234" s="140"/>
      <c r="J234" s="140"/>
      <c r="K234" s="166"/>
      <c r="L234" s="136"/>
      <c r="M234" s="136"/>
      <c r="N234" s="78"/>
      <c r="O234" s="79"/>
      <c r="P234" s="80"/>
      <c r="Q234" s="89"/>
      <c r="R234" s="112"/>
    </row>
    <row r="235" spans="1:18" s="76" customFormat="1">
      <c r="A235" s="334"/>
      <c r="B235" s="162"/>
      <c r="C235" s="340"/>
      <c r="D235" s="166"/>
      <c r="E235" s="166"/>
      <c r="F235" s="166"/>
      <c r="G235" s="364"/>
      <c r="H235" s="139"/>
      <c r="I235" s="140"/>
      <c r="J235" s="140"/>
      <c r="K235" s="167"/>
      <c r="L235" s="139"/>
      <c r="M235" s="139"/>
      <c r="N235" s="78"/>
      <c r="O235" s="79"/>
      <c r="P235" s="80"/>
      <c r="Q235" s="89"/>
      <c r="R235" s="112"/>
    </row>
    <row r="236" spans="1:18" s="76" customFormat="1" ht="15.75">
      <c r="A236" s="363"/>
      <c r="B236" s="166"/>
      <c r="C236" s="365" t="s">
        <v>181</v>
      </c>
      <c r="D236" s="175" t="s">
        <v>113</v>
      </c>
      <c r="E236" s="176">
        <v>16</v>
      </c>
      <c r="F236" s="305"/>
      <c r="G236" s="306">
        <f>E236*F236</f>
        <v>0</v>
      </c>
      <c r="H236" s="139"/>
      <c r="I236" s="140"/>
      <c r="J236" s="140"/>
      <c r="K236" s="166"/>
      <c r="L236" s="136"/>
      <c r="M236" s="136"/>
      <c r="N236" s="78"/>
      <c r="O236" s="79"/>
      <c r="P236" s="80"/>
      <c r="Q236" s="89"/>
      <c r="R236" s="112"/>
    </row>
    <row r="237" spans="1:18" s="166" customFormat="1" ht="15.75">
      <c r="A237" s="459"/>
      <c r="B237" s="415"/>
      <c r="C237" s="460"/>
      <c r="D237" s="401"/>
      <c r="E237" s="417"/>
      <c r="F237" s="417"/>
      <c r="G237" s="431"/>
      <c r="H237" s="139"/>
      <c r="I237" s="140"/>
      <c r="J237" s="140"/>
      <c r="L237" s="136"/>
      <c r="M237" s="136"/>
      <c r="N237" s="168"/>
      <c r="O237" s="169"/>
      <c r="P237" s="170"/>
      <c r="Q237" s="172"/>
      <c r="R237" s="173"/>
    </row>
    <row r="238" spans="1:18" s="76" customFormat="1">
      <c r="A238" s="363"/>
      <c r="B238" s="166"/>
      <c r="C238" s="365"/>
      <c r="D238" s="166"/>
      <c r="E238" s="166"/>
      <c r="F238" s="166"/>
      <c r="G238" s="364"/>
      <c r="H238" s="139"/>
      <c r="I238" s="140"/>
      <c r="J238" s="140"/>
      <c r="K238" s="167"/>
      <c r="L238" s="139"/>
      <c r="M238" s="139"/>
      <c r="N238" s="78"/>
      <c r="O238" s="79"/>
      <c r="P238" s="80"/>
      <c r="Q238" s="89"/>
      <c r="R238" s="112"/>
    </row>
    <row r="239" spans="1:18" s="76" customFormat="1" ht="15.75">
      <c r="A239" s="334" t="str">
        <f>$B$215</f>
        <v>VI.</v>
      </c>
      <c r="B239" s="162">
        <f>COUNT($A$215:B238)+1</f>
        <v>6</v>
      </c>
      <c r="C239" s="339" t="s">
        <v>151</v>
      </c>
      <c r="D239" s="175" t="s">
        <v>113</v>
      </c>
      <c r="E239" s="176">
        <v>16</v>
      </c>
      <c r="F239" s="305"/>
      <c r="G239" s="306">
        <f>E239*F239</f>
        <v>0</v>
      </c>
      <c r="H239" s="139"/>
      <c r="I239" s="140"/>
      <c r="J239" s="140"/>
      <c r="K239" s="166"/>
      <c r="L239" s="136"/>
      <c r="M239" s="136"/>
      <c r="N239" s="78"/>
      <c r="O239" s="79"/>
      <c r="P239" s="80"/>
      <c r="Q239" s="89"/>
      <c r="R239" s="112"/>
    </row>
    <row r="240" spans="1:18" s="82" customFormat="1">
      <c r="A240" s="366"/>
      <c r="G240" s="367"/>
      <c r="H240" s="139"/>
      <c r="I240" s="140"/>
      <c r="J240" s="140"/>
      <c r="K240" s="167"/>
      <c r="L240" s="139"/>
      <c r="M240" s="139"/>
      <c r="N240" s="78"/>
      <c r="O240" s="90"/>
      <c r="P240" s="81"/>
      <c r="Q240" s="89"/>
      <c r="R240" s="113"/>
    </row>
    <row r="241" spans="1:69" s="96" customFormat="1" ht="13.5" thickBot="1">
      <c r="A241" s="344"/>
      <c r="B241" s="150"/>
      <c r="C241" s="95" t="str">
        <f>CONCATENATE(B215," ",C215," - SKUPAJ:")</f>
        <v>VI. VOZIŠČNA KONSTRUKCIJA - SKUPAJ:</v>
      </c>
      <c r="D241" s="95"/>
      <c r="E241" s="95"/>
      <c r="F241" s="151"/>
      <c r="G241" s="345">
        <f>SUM(G217:G240)</f>
        <v>0</v>
      </c>
      <c r="H241" s="139"/>
      <c r="I241" s="140"/>
      <c r="J241" s="140"/>
      <c r="K241" s="166"/>
      <c r="L241" s="136"/>
      <c r="M241" s="136"/>
    </row>
    <row r="242" spans="1:69" s="96" customFormat="1">
      <c r="A242" s="346"/>
      <c r="B242" s="99"/>
      <c r="C242" s="106"/>
      <c r="D242" s="106"/>
      <c r="E242" s="106"/>
      <c r="G242" s="362"/>
      <c r="H242" s="139"/>
      <c r="I242" s="140"/>
      <c r="J242" s="140"/>
      <c r="K242" s="167"/>
      <c r="L242" s="139"/>
      <c r="M242" s="139"/>
    </row>
    <row r="243" spans="1:69" s="142" customFormat="1" ht="16.5" thickBot="1">
      <c r="A243" s="331"/>
      <c r="B243" s="144" t="s">
        <v>110</v>
      </c>
      <c r="C243" s="152" t="str">
        <f>Osnova!C32</f>
        <v>NEPREDVIDENA DELA</v>
      </c>
      <c r="D243" s="145"/>
      <c r="E243" s="179"/>
      <c r="F243" s="145"/>
      <c r="G243" s="368"/>
      <c r="H243" s="139"/>
      <c r="I243" s="140"/>
      <c r="J243" s="140"/>
      <c r="K243" s="166"/>
      <c r="L243" s="136"/>
      <c r="M243" s="136"/>
      <c r="N243" s="187"/>
      <c r="O243" s="188"/>
      <c r="P243" s="189"/>
      <c r="Q243" s="190"/>
      <c r="R243" s="191"/>
    </row>
    <row r="244" spans="1:69" s="142" customFormat="1" ht="12.75" customHeight="1">
      <c r="A244" s="369"/>
      <c r="B244" s="102"/>
      <c r="C244" s="341"/>
      <c r="D244" s="101"/>
      <c r="E244" s="370"/>
      <c r="F244" s="101"/>
      <c r="G244" s="371"/>
      <c r="H244" s="139"/>
      <c r="I244" s="140"/>
      <c r="J244" s="140"/>
      <c r="K244" s="167"/>
      <c r="L244" s="139"/>
      <c r="M244" s="139"/>
      <c r="N244" s="187"/>
      <c r="O244" s="188"/>
      <c r="P244" s="189"/>
      <c r="Q244" s="190"/>
      <c r="R244" s="191"/>
    </row>
    <row r="245" spans="1:69" s="142" customFormat="1">
      <c r="A245" s="372" t="str">
        <f>B243</f>
        <v>VII.</v>
      </c>
      <c r="B245" s="373">
        <f>COUNT(A244:B244)+1</f>
        <v>1</v>
      </c>
      <c r="C245" s="339" t="s">
        <v>214</v>
      </c>
      <c r="D245" s="374" t="s">
        <v>215</v>
      </c>
      <c r="E245" s="375">
        <v>5</v>
      </c>
      <c r="F245" s="97"/>
      <c r="G245" s="376">
        <f>(SUM(Osnova!H20:H30)*E245)/100</f>
        <v>0</v>
      </c>
      <c r="H245" s="139"/>
      <c r="I245" s="140"/>
      <c r="J245" s="140"/>
      <c r="K245" s="166"/>
      <c r="L245" s="136"/>
      <c r="M245" s="136"/>
      <c r="N245" s="187"/>
      <c r="O245" s="188"/>
      <c r="P245" s="189"/>
      <c r="Q245" s="190"/>
      <c r="R245" s="191"/>
    </row>
    <row r="246" spans="1:69" s="142" customFormat="1" ht="24">
      <c r="A246" s="372"/>
      <c r="B246" s="377"/>
      <c r="C246" s="340" t="s">
        <v>216</v>
      </c>
      <c r="D246" s="101"/>
      <c r="E246" s="370"/>
      <c r="F246" s="378"/>
      <c r="G246" s="379"/>
      <c r="H246" s="139"/>
      <c r="I246" s="140"/>
      <c r="J246" s="140"/>
      <c r="K246" s="167"/>
      <c r="L246" s="139"/>
      <c r="M246" s="139"/>
      <c r="N246" s="187"/>
      <c r="O246" s="188"/>
      <c r="P246" s="189"/>
      <c r="Q246" s="190"/>
      <c r="R246" s="192"/>
    </row>
    <row r="247" spans="1:69" s="142" customFormat="1">
      <c r="A247" s="372"/>
      <c r="B247" s="377"/>
      <c r="C247" s="380"/>
      <c r="D247" s="101"/>
      <c r="E247" s="370"/>
      <c r="F247" s="378"/>
      <c r="G247" s="379"/>
      <c r="H247" s="139"/>
      <c r="I247" s="140"/>
      <c r="J247" s="140"/>
      <c r="K247" s="166"/>
      <c r="L247" s="136"/>
      <c r="M247" s="136"/>
      <c r="N247" s="187"/>
      <c r="O247" s="188"/>
      <c r="P247" s="189"/>
      <c r="Q247" s="190"/>
      <c r="R247" s="191"/>
    </row>
    <row r="248" spans="1:69" s="123" customFormat="1" ht="13.5" thickBot="1">
      <c r="A248" s="381"/>
      <c r="B248" s="193"/>
      <c r="C248" s="194" t="str">
        <f>CONCATENATE(B243," ",C243," - SKUPAJ:")</f>
        <v>VII. NEPREDVIDENA DELA - SKUPAJ:</v>
      </c>
      <c r="D248" s="194"/>
      <c r="E248" s="195"/>
      <c r="F248" s="196"/>
      <c r="G248" s="382">
        <f>SUM(G245:G246)</f>
        <v>0</v>
      </c>
      <c r="H248" s="139"/>
      <c r="I248" s="140"/>
      <c r="J248" s="140"/>
      <c r="K248" s="167"/>
      <c r="L248" s="139"/>
      <c r="M248" s="139"/>
      <c r="N248" s="187"/>
      <c r="O248" s="188"/>
      <c r="P248" s="189"/>
      <c r="Q248" s="190"/>
      <c r="R248" s="192"/>
      <c r="S248" s="142"/>
      <c r="T248" s="197"/>
      <c r="U248" s="197"/>
      <c r="V248" s="197"/>
      <c r="W248" s="197"/>
      <c r="X248" s="197"/>
      <c r="Y248" s="197"/>
      <c r="Z248" s="197"/>
      <c r="AA248" s="197"/>
      <c r="AB248" s="197"/>
      <c r="AC248" s="197"/>
      <c r="AD248" s="197"/>
      <c r="AE248" s="197"/>
      <c r="AF248" s="197"/>
      <c r="AG248" s="197"/>
      <c r="AH248" s="197"/>
      <c r="AI248" s="197"/>
      <c r="AJ248" s="197"/>
      <c r="AK248" s="197"/>
      <c r="AL248" s="197"/>
      <c r="AM248" s="197"/>
      <c r="AN248" s="197"/>
      <c r="AO248" s="197"/>
      <c r="AP248" s="197"/>
      <c r="AQ248" s="197"/>
      <c r="AR248" s="197"/>
      <c r="AS248" s="197"/>
      <c r="AT248" s="197"/>
      <c r="AU248" s="197"/>
      <c r="AV248" s="197"/>
      <c r="AW248" s="197"/>
      <c r="AX248" s="197"/>
      <c r="AY248" s="197"/>
      <c r="AZ248" s="197"/>
      <c r="BA248" s="197"/>
      <c r="BB248" s="197"/>
      <c r="BC248" s="197"/>
      <c r="BD248" s="197"/>
      <c r="BE248" s="197"/>
      <c r="BF248" s="197"/>
      <c r="BG248" s="197"/>
      <c r="BH248" s="197"/>
      <c r="BI248" s="197"/>
      <c r="BJ248" s="197"/>
      <c r="BK248" s="197"/>
      <c r="BL248" s="197"/>
      <c r="BM248" s="197"/>
      <c r="BN248" s="197"/>
      <c r="BO248" s="197"/>
      <c r="BP248" s="197"/>
      <c r="BQ248" s="197"/>
    </row>
    <row r="249" spans="1:69" s="96" customFormat="1">
      <c r="A249" s="346"/>
      <c r="B249" s="99"/>
      <c r="C249" s="106"/>
      <c r="D249" s="106"/>
      <c r="E249" s="106"/>
      <c r="G249" s="347"/>
      <c r="H249" s="139"/>
      <c r="I249" s="140"/>
      <c r="J249" s="140"/>
      <c r="K249" s="166"/>
      <c r="L249" s="136"/>
      <c r="M249" s="136"/>
    </row>
    <row r="250" spans="1:69" s="76" customFormat="1" ht="16.5" thickBot="1">
      <c r="A250" s="331"/>
      <c r="B250" s="144" t="s">
        <v>357</v>
      </c>
      <c r="C250" s="152" t="str">
        <f>Osnova!C34</f>
        <v>PROJEKTNA DOKUMENTACIJA</v>
      </c>
      <c r="D250" s="145"/>
      <c r="E250" s="179"/>
      <c r="F250" s="146"/>
      <c r="G250" s="332"/>
      <c r="H250" s="139"/>
      <c r="I250" s="140"/>
      <c r="J250" s="140"/>
      <c r="K250" s="167"/>
      <c r="L250" s="139"/>
      <c r="M250" s="139"/>
    </row>
    <row r="251" spans="1:69" s="76" customFormat="1">
      <c r="A251" s="363"/>
      <c r="B251" s="166"/>
      <c r="C251" s="162"/>
      <c r="D251" s="166"/>
      <c r="E251" s="186"/>
      <c r="F251" s="136"/>
      <c r="G251" s="329"/>
      <c r="H251" s="139"/>
      <c r="I251" s="140"/>
      <c r="J251" s="140"/>
      <c r="K251" s="166"/>
      <c r="L251" s="136"/>
      <c r="M251" s="136"/>
    </row>
    <row r="252" spans="1:69" s="76" customFormat="1" ht="15.75">
      <c r="A252" s="334" t="str">
        <f>+$B$250</f>
        <v>VIII</v>
      </c>
      <c r="B252" s="167">
        <f>COUNT($A$251:B251)+1</f>
        <v>1</v>
      </c>
      <c r="C252" s="163" t="s">
        <v>122</v>
      </c>
      <c r="D252" s="175" t="s">
        <v>115</v>
      </c>
      <c r="E252" s="176">
        <v>1</v>
      </c>
      <c r="F252" s="305"/>
      <c r="G252" s="306">
        <f>E252*F252</f>
        <v>0</v>
      </c>
      <c r="H252" s="139"/>
      <c r="I252" s="140"/>
      <c r="J252" s="140"/>
      <c r="K252" s="167"/>
      <c r="L252" s="139"/>
      <c r="M252" s="139"/>
    </row>
    <row r="253" spans="1:69" s="76" customFormat="1">
      <c r="A253" s="363"/>
      <c r="B253" s="166"/>
      <c r="C253" s="162"/>
      <c r="D253" s="166"/>
      <c r="E253" s="186"/>
      <c r="F253" s="136"/>
      <c r="G253" s="329"/>
      <c r="H253" s="139"/>
      <c r="I253" s="140"/>
      <c r="J253" s="140"/>
      <c r="K253" s="166"/>
      <c r="L253" s="136"/>
      <c r="M253" s="136"/>
    </row>
    <row r="254" spans="1:69" s="76" customFormat="1" ht="15.75">
      <c r="A254" s="334" t="str">
        <f>+$B$250</f>
        <v>VIII</v>
      </c>
      <c r="B254" s="167">
        <f>COUNT($A$251:B253)+1</f>
        <v>2</v>
      </c>
      <c r="C254" s="163" t="s">
        <v>123</v>
      </c>
      <c r="D254" s="175" t="s">
        <v>115</v>
      </c>
      <c r="E254" s="176">
        <v>1</v>
      </c>
      <c r="F254" s="305"/>
      <c r="G254" s="306">
        <f t="shared" ref="G254:G255" si="0">E254*F254</f>
        <v>0</v>
      </c>
      <c r="H254" s="139"/>
      <c r="I254" s="140"/>
      <c r="J254" s="140"/>
      <c r="K254" s="167"/>
      <c r="L254" s="139"/>
      <c r="M254" s="139"/>
    </row>
    <row r="255" spans="1:69" s="76" customFormat="1">
      <c r="A255" s="363"/>
      <c r="B255" s="166"/>
      <c r="C255" s="165"/>
      <c r="D255" s="175"/>
      <c r="E255" s="176"/>
      <c r="F255" s="136"/>
      <c r="G255" s="329"/>
      <c r="H255" s="139"/>
      <c r="I255" s="140"/>
      <c r="J255" s="140"/>
      <c r="K255" s="166"/>
      <c r="L255" s="136"/>
      <c r="M255" s="136"/>
    </row>
    <row r="256" spans="1:69" s="76" customFormat="1" ht="15.75">
      <c r="A256" s="334" t="str">
        <f>+$B$250</f>
        <v>VIII</v>
      </c>
      <c r="B256" s="167">
        <f>COUNT($A$251:B255)+1</f>
        <v>3</v>
      </c>
      <c r="C256" s="163" t="s">
        <v>142</v>
      </c>
      <c r="D256" s="175" t="s">
        <v>115</v>
      </c>
      <c r="E256" s="176">
        <v>1</v>
      </c>
      <c r="F256" s="305"/>
      <c r="G256" s="306">
        <f>E256*F256</f>
        <v>0</v>
      </c>
      <c r="H256" s="139"/>
      <c r="I256" s="140"/>
      <c r="J256" s="140"/>
      <c r="K256" s="167"/>
      <c r="L256" s="139"/>
      <c r="M256" s="139"/>
    </row>
    <row r="257" spans="1:13" s="76" customFormat="1">
      <c r="A257" s="363"/>
      <c r="B257" s="166"/>
      <c r="C257" s="165"/>
      <c r="D257" s="175"/>
      <c r="E257" s="176"/>
      <c r="F257" s="136"/>
      <c r="G257" s="329"/>
      <c r="H257" s="139"/>
      <c r="I257" s="140"/>
      <c r="J257" s="140"/>
      <c r="K257" s="166"/>
      <c r="L257" s="136"/>
      <c r="M257" s="136"/>
    </row>
    <row r="258" spans="1:13" s="76" customFormat="1">
      <c r="A258" s="363"/>
      <c r="B258" s="166"/>
      <c r="C258" s="165"/>
      <c r="D258" s="175"/>
      <c r="E258" s="176"/>
      <c r="F258" s="136"/>
      <c r="G258" s="329"/>
      <c r="H258" s="139"/>
      <c r="I258" s="140"/>
      <c r="J258" s="140"/>
      <c r="K258" s="167"/>
      <c r="L258" s="139"/>
      <c r="M258" s="139"/>
    </row>
    <row r="259" spans="1:13" s="76" customFormat="1" ht="17.25" customHeight="1">
      <c r="A259" s="383"/>
      <c r="B259" s="164"/>
      <c r="C259" s="127" t="str">
        <f>CONCATENATE(B250," ",C250," - SKUPAJ:")</f>
        <v>VIII PROJEKTNA DOKUMENTACIJA - SKUPAJ:</v>
      </c>
      <c r="D259" s="122"/>
      <c r="E259" s="122"/>
      <c r="F259" s="123"/>
      <c r="G259" s="384">
        <f>SUM(G252:G258)</f>
        <v>0</v>
      </c>
      <c r="H259" s="139"/>
      <c r="I259" s="140"/>
      <c r="J259" s="140"/>
      <c r="K259" s="166"/>
      <c r="L259" s="136"/>
      <c r="M259" s="136"/>
    </row>
    <row r="260" spans="1:13" s="76" customFormat="1">
      <c r="C260" s="165"/>
      <c r="D260" s="126"/>
      <c r="E260" s="176"/>
      <c r="F260" s="136"/>
      <c r="G260" s="136"/>
      <c r="H260" s="139"/>
      <c r="I260" s="140"/>
      <c r="J260" s="140"/>
      <c r="K260" s="167"/>
      <c r="L260" s="139"/>
      <c r="M260" s="139"/>
    </row>
    <row r="261" spans="1:13" s="76" customFormat="1">
      <c r="C261" s="162"/>
      <c r="E261" s="186"/>
      <c r="F261" s="136"/>
      <c r="G261" s="136"/>
      <c r="H261" s="139"/>
      <c r="I261" s="140"/>
      <c r="J261" s="140"/>
      <c r="K261" s="166"/>
      <c r="L261" s="136"/>
      <c r="M261" s="136"/>
    </row>
    <row r="262" spans="1:13" s="76" customFormat="1">
      <c r="C262" s="162"/>
      <c r="E262" s="186"/>
      <c r="F262" s="136"/>
      <c r="G262" s="136"/>
      <c r="H262" s="139"/>
      <c r="I262" s="140"/>
      <c r="J262" s="140"/>
      <c r="K262" s="167"/>
      <c r="L262" s="139"/>
      <c r="M262" s="139"/>
    </row>
    <row r="263" spans="1:13" s="76" customFormat="1">
      <c r="C263" s="162"/>
      <c r="E263" s="186"/>
      <c r="F263" s="136"/>
      <c r="G263" s="136"/>
      <c r="H263" s="139"/>
      <c r="I263" s="140"/>
      <c r="J263" s="140"/>
      <c r="K263" s="166"/>
      <c r="L263" s="136"/>
      <c r="M263" s="136"/>
    </row>
    <row r="264" spans="1:13" s="76" customFormat="1">
      <c r="C264" s="162"/>
      <c r="E264" s="186"/>
      <c r="F264" s="136"/>
      <c r="G264" s="136"/>
      <c r="H264" s="139"/>
      <c r="I264" s="140"/>
      <c r="J264" s="140"/>
      <c r="K264" s="167"/>
      <c r="L264" s="139"/>
      <c r="M264" s="139"/>
    </row>
    <row r="265" spans="1:13" s="76" customFormat="1">
      <c r="C265" s="162"/>
      <c r="E265" s="186"/>
      <c r="F265" s="136"/>
      <c r="G265" s="136"/>
      <c r="H265" s="139"/>
      <c r="I265" s="140"/>
      <c r="J265" s="140"/>
      <c r="K265" s="166"/>
      <c r="L265" s="136"/>
      <c r="M265" s="136"/>
    </row>
    <row r="266" spans="1:13" s="76" customFormat="1">
      <c r="C266" s="162"/>
      <c r="E266" s="186"/>
      <c r="F266" s="136"/>
      <c r="G266" s="136"/>
      <c r="H266" s="139"/>
      <c r="I266" s="140"/>
      <c r="J266" s="140"/>
      <c r="K266" s="167"/>
      <c r="L266" s="139"/>
      <c r="M266" s="139"/>
    </row>
    <row r="267" spans="1:13" s="76" customFormat="1">
      <c r="C267" s="162"/>
      <c r="E267" s="186"/>
      <c r="F267" s="136"/>
      <c r="G267" s="136"/>
      <c r="H267" s="139"/>
      <c r="I267" s="140"/>
      <c r="J267" s="140"/>
      <c r="K267" s="166"/>
      <c r="L267" s="136"/>
      <c r="M267" s="136"/>
    </row>
    <row r="268" spans="1:13" s="76" customFormat="1">
      <c r="C268" s="162"/>
      <c r="E268" s="186"/>
      <c r="F268" s="136"/>
      <c r="G268" s="136"/>
      <c r="H268" s="139"/>
      <c r="I268" s="140"/>
      <c r="J268" s="140"/>
      <c r="K268" s="167"/>
      <c r="L268" s="139"/>
      <c r="M268" s="139"/>
    </row>
    <row r="269" spans="1:13" s="76" customFormat="1">
      <c r="C269" s="162"/>
      <c r="E269" s="186"/>
      <c r="F269" s="136"/>
      <c r="G269" s="136"/>
      <c r="H269" s="139"/>
      <c r="I269" s="140"/>
      <c r="J269" s="140"/>
      <c r="K269" s="166"/>
      <c r="L269" s="136"/>
      <c r="M269" s="136"/>
    </row>
    <row r="270" spans="1:13" s="76" customFormat="1">
      <c r="C270" s="162"/>
      <c r="E270" s="186"/>
      <c r="F270" s="136"/>
      <c r="G270" s="136"/>
      <c r="H270" s="139"/>
      <c r="I270" s="140"/>
      <c r="J270" s="140"/>
      <c r="K270" s="167"/>
      <c r="L270" s="139"/>
      <c r="M270" s="139"/>
    </row>
    <row r="271" spans="1:13" s="76" customFormat="1">
      <c r="C271" s="162"/>
      <c r="E271" s="186"/>
      <c r="F271" s="136"/>
      <c r="G271" s="136"/>
      <c r="H271" s="139"/>
      <c r="I271" s="140"/>
      <c r="J271" s="140"/>
      <c r="K271" s="166"/>
      <c r="L271" s="136"/>
      <c r="M271" s="136"/>
    </row>
    <row r="272" spans="1:13" s="76" customFormat="1">
      <c r="C272" s="162"/>
      <c r="E272" s="186"/>
      <c r="F272" s="136"/>
      <c r="G272" s="136"/>
      <c r="H272" s="139"/>
      <c r="I272" s="140"/>
      <c r="J272" s="140"/>
      <c r="K272" s="167"/>
      <c r="L272" s="139"/>
      <c r="M272" s="139"/>
    </row>
    <row r="273" spans="3:13" s="76" customFormat="1">
      <c r="C273" s="162"/>
      <c r="E273" s="186"/>
      <c r="F273" s="136"/>
      <c r="G273" s="136"/>
      <c r="H273" s="139"/>
      <c r="I273" s="140"/>
      <c r="J273" s="140"/>
      <c r="K273" s="166"/>
      <c r="L273" s="136"/>
      <c r="M273" s="136"/>
    </row>
    <row r="274" spans="3:13" s="76" customFormat="1">
      <c r="C274" s="162"/>
      <c r="E274" s="186"/>
      <c r="F274" s="136"/>
      <c r="G274" s="136"/>
      <c r="H274" s="139"/>
      <c r="I274" s="140"/>
      <c r="J274" s="140"/>
      <c r="K274" s="167"/>
      <c r="L274" s="139"/>
      <c r="M274" s="139"/>
    </row>
    <row r="275" spans="3:13" s="76" customFormat="1">
      <c r="C275" s="162"/>
      <c r="E275" s="186"/>
      <c r="F275" s="136"/>
      <c r="G275" s="136"/>
      <c r="H275" s="139"/>
      <c r="I275" s="140"/>
      <c r="J275" s="140"/>
      <c r="K275" s="166"/>
      <c r="L275" s="136"/>
      <c r="M275" s="136"/>
    </row>
    <row r="276" spans="3:13" s="76" customFormat="1">
      <c r="C276" s="162"/>
      <c r="E276" s="186"/>
      <c r="F276" s="136"/>
      <c r="G276" s="136"/>
      <c r="H276" s="139"/>
      <c r="I276" s="140"/>
      <c r="J276" s="140"/>
      <c r="K276" s="167"/>
      <c r="L276" s="139"/>
      <c r="M276" s="139"/>
    </row>
    <row r="277" spans="3:13" s="76" customFormat="1">
      <c r="C277" s="162"/>
      <c r="E277" s="186"/>
      <c r="F277" s="136"/>
      <c r="G277" s="136"/>
      <c r="H277" s="139"/>
      <c r="I277" s="140"/>
      <c r="J277" s="140"/>
      <c r="K277" s="166"/>
      <c r="L277" s="136"/>
      <c r="M277" s="136"/>
    </row>
    <row r="278" spans="3:13" s="76" customFormat="1">
      <c r="C278" s="162"/>
      <c r="E278" s="186"/>
      <c r="F278" s="136"/>
      <c r="G278" s="136"/>
      <c r="H278" s="139"/>
      <c r="I278" s="140"/>
      <c r="J278" s="140"/>
      <c r="K278" s="167"/>
      <c r="L278" s="139"/>
      <c r="M278" s="139"/>
    </row>
    <row r="279" spans="3:13" s="76" customFormat="1">
      <c r="C279" s="162"/>
      <c r="E279" s="186"/>
      <c r="F279" s="136"/>
      <c r="G279" s="136"/>
      <c r="H279" s="139"/>
      <c r="I279" s="140"/>
      <c r="J279" s="140"/>
      <c r="K279" s="166"/>
      <c r="L279" s="136"/>
      <c r="M279" s="136"/>
    </row>
    <row r="280" spans="3:13" s="76" customFormat="1">
      <c r="C280" s="162"/>
      <c r="E280" s="186"/>
      <c r="F280" s="136"/>
      <c r="G280" s="136"/>
      <c r="H280" s="139"/>
      <c r="I280" s="140"/>
      <c r="J280" s="140"/>
      <c r="K280" s="167"/>
      <c r="L280" s="139"/>
      <c r="M280" s="139"/>
    </row>
    <row r="281" spans="3:13" s="76" customFormat="1">
      <c r="C281" s="162"/>
      <c r="E281" s="186"/>
      <c r="F281" s="136"/>
      <c r="G281" s="136"/>
      <c r="H281" s="139"/>
      <c r="I281" s="140"/>
      <c r="J281" s="140"/>
      <c r="K281" s="166"/>
      <c r="L281" s="136"/>
      <c r="M281" s="136"/>
    </row>
    <row r="282" spans="3:13" s="76" customFormat="1">
      <c r="C282" s="162"/>
      <c r="E282" s="186"/>
      <c r="F282" s="136"/>
      <c r="G282" s="136"/>
      <c r="H282" s="139"/>
      <c r="I282" s="140"/>
      <c r="J282" s="140"/>
      <c r="K282" s="167"/>
      <c r="L282" s="139"/>
      <c r="M282" s="139"/>
    </row>
    <row r="283" spans="3:13" s="76" customFormat="1">
      <c r="C283" s="162"/>
      <c r="E283" s="186"/>
      <c r="F283" s="136"/>
      <c r="G283" s="136"/>
      <c r="H283" s="139"/>
      <c r="I283" s="140"/>
      <c r="J283" s="140"/>
      <c r="K283" s="166"/>
      <c r="L283" s="136"/>
      <c r="M283" s="136"/>
    </row>
    <row r="284" spans="3:13" s="76" customFormat="1">
      <c r="C284" s="162"/>
      <c r="E284" s="186"/>
      <c r="F284" s="136"/>
      <c r="G284" s="136"/>
      <c r="H284" s="139"/>
      <c r="I284" s="140"/>
      <c r="J284" s="140"/>
      <c r="K284" s="167"/>
      <c r="L284" s="139"/>
      <c r="M284" s="139"/>
    </row>
    <row r="285" spans="3:13" s="76" customFormat="1">
      <c r="C285" s="162"/>
      <c r="E285" s="186"/>
      <c r="F285" s="136"/>
      <c r="G285" s="136"/>
      <c r="H285" s="139"/>
      <c r="I285" s="140"/>
      <c r="J285" s="140"/>
      <c r="K285" s="166"/>
      <c r="L285" s="136"/>
      <c r="M285" s="136"/>
    </row>
    <row r="286" spans="3:13" s="76" customFormat="1">
      <c r="C286" s="162"/>
      <c r="E286" s="186"/>
      <c r="F286" s="136"/>
      <c r="G286" s="136"/>
      <c r="H286" s="139"/>
      <c r="I286" s="140"/>
      <c r="J286" s="140"/>
      <c r="K286" s="167"/>
      <c r="L286" s="139"/>
      <c r="M286" s="139"/>
    </row>
    <row r="287" spans="3:13" s="76" customFormat="1">
      <c r="C287" s="162"/>
      <c r="E287" s="186"/>
      <c r="F287" s="136"/>
      <c r="G287" s="136"/>
      <c r="H287" s="139"/>
      <c r="I287" s="140"/>
      <c r="J287" s="140"/>
      <c r="K287" s="166"/>
      <c r="L287" s="136"/>
      <c r="M287" s="136"/>
    </row>
    <row r="288" spans="3:13" s="76" customFormat="1">
      <c r="C288" s="162"/>
      <c r="E288" s="186"/>
      <c r="F288" s="136"/>
      <c r="G288" s="136"/>
      <c r="H288" s="139"/>
      <c r="I288" s="140"/>
      <c r="J288" s="140"/>
      <c r="K288" s="167"/>
      <c r="L288" s="139"/>
      <c r="M288" s="139"/>
    </row>
    <row r="289" spans="3:13" s="76" customFormat="1">
      <c r="C289" s="162"/>
      <c r="E289" s="186"/>
      <c r="F289" s="136"/>
      <c r="G289" s="136"/>
      <c r="H289" s="139"/>
      <c r="I289" s="140"/>
      <c r="J289" s="140"/>
      <c r="K289" s="166"/>
      <c r="L289" s="136"/>
      <c r="M289" s="136"/>
    </row>
    <row r="290" spans="3:13" s="76" customFormat="1">
      <c r="C290" s="162"/>
      <c r="E290" s="186"/>
      <c r="F290" s="136"/>
      <c r="G290" s="136"/>
      <c r="H290" s="139"/>
      <c r="I290" s="140"/>
      <c r="J290" s="140"/>
      <c r="K290" s="167"/>
      <c r="L290" s="139"/>
      <c r="M290" s="139"/>
    </row>
    <row r="291" spans="3:13" s="76" customFormat="1">
      <c r="C291" s="162"/>
      <c r="E291" s="186"/>
      <c r="F291" s="136"/>
      <c r="G291" s="136"/>
      <c r="H291" s="139"/>
      <c r="I291" s="140"/>
      <c r="J291" s="140"/>
      <c r="K291" s="166"/>
      <c r="L291" s="136"/>
      <c r="M291" s="136"/>
    </row>
    <row r="292" spans="3:13" s="76" customFormat="1">
      <c r="C292" s="162"/>
      <c r="E292" s="186"/>
      <c r="F292" s="136"/>
      <c r="G292" s="136"/>
      <c r="H292" s="139"/>
      <c r="I292" s="140"/>
      <c r="J292" s="140"/>
      <c r="K292" s="167"/>
      <c r="L292" s="139"/>
      <c r="M292" s="139"/>
    </row>
    <row r="293" spans="3:13" s="76" customFormat="1">
      <c r="C293" s="162"/>
      <c r="E293" s="186"/>
      <c r="F293" s="136"/>
      <c r="G293" s="136"/>
      <c r="H293" s="139"/>
      <c r="I293" s="140"/>
      <c r="J293" s="140"/>
      <c r="K293" s="166"/>
      <c r="L293" s="136"/>
      <c r="M293" s="136"/>
    </row>
    <row r="294" spans="3:13" s="76" customFormat="1">
      <c r="C294" s="162"/>
      <c r="E294" s="186"/>
      <c r="F294" s="136"/>
      <c r="G294" s="136"/>
      <c r="H294" s="139"/>
      <c r="I294" s="140"/>
      <c r="J294" s="140"/>
      <c r="K294" s="167"/>
      <c r="L294" s="139"/>
      <c r="M294" s="139"/>
    </row>
    <row r="295" spans="3:13" s="76" customFormat="1">
      <c r="C295" s="162"/>
      <c r="E295" s="186"/>
      <c r="F295" s="136"/>
      <c r="G295" s="136"/>
      <c r="H295" s="139"/>
      <c r="I295" s="140"/>
      <c r="J295" s="140"/>
      <c r="K295" s="166"/>
      <c r="L295" s="136"/>
      <c r="M295" s="136"/>
    </row>
    <row r="296" spans="3:13" s="76" customFormat="1">
      <c r="C296" s="162"/>
      <c r="E296" s="186"/>
      <c r="F296" s="136"/>
      <c r="G296" s="136"/>
      <c r="H296" s="139"/>
      <c r="I296" s="140"/>
      <c r="J296" s="140"/>
      <c r="K296" s="167"/>
      <c r="L296" s="139"/>
      <c r="M296" s="139"/>
    </row>
    <row r="297" spans="3:13" s="76" customFormat="1">
      <c r="C297" s="162"/>
      <c r="E297" s="186"/>
      <c r="F297" s="136"/>
      <c r="G297" s="136"/>
      <c r="H297" s="139"/>
      <c r="I297" s="140"/>
      <c r="J297" s="140"/>
      <c r="K297" s="166"/>
      <c r="L297" s="136"/>
      <c r="M297" s="136"/>
    </row>
    <row r="298" spans="3:13" s="76" customFormat="1">
      <c r="C298" s="162"/>
      <c r="E298" s="186"/>
      <c r="F298" s="136"/>
      <c r="G298" s="136"/>
      <c r="H298" s="139"/>
      <c r="I298" s="140"/>
      <c r="J298" s="140"/>
      <c r="K298" s="167"/>
      <c r="L298" s="139"/>
      <c r="M298" s="139"/>
    </row>
    <row r="299" spans="3:13" s="76" customFormat="1">
      <c r="C299" s="162"/>
      <c r="E299" s="186"/>
      <c r="F299" s="136"/>
      <c r="G299" s="136"/>
      <c r="H299" s="139"/>
      <c r="I299" s="140"/>
      <c r="J299" s="140"/>
      <c r="K299" s="166"/>
      <c r="L299" s="136"/>
      <c r="M299" s="136"/>
    </row>
    <row r="300" spans="3:13" s="76" customFormat="1">
      <c r="C300" s="162"/>
      <c r="E300" s="186"/>
      <c r="F300" s="136"/>
      <c r="G300" s="136"/>
      <c r="H300" s="139"/>
      <c r="I300" s="140"/>
      <c r="J300" s="140"/>
      <c r="K300" s="167"/>
      <c r="L300" s="139"/>
      <c r="M300" s="139"/>
    </row>
    <row r="301" spans="3:13" s="76" customFormat="1">
      <c r="C301" s="162"/>
      <c r="E301" s="186"/>
      <c r="F301" s="136"/>
      <c r="G301" s="136"/>
      <c r="H301" s="139"/>
      <c r="I301" s="140"/>
      <c r="J301" s="140"/>
      <c r="K301" s="166"/>
      <c r="L301" s="136"/>
      <c r="M301" s="136"/>
    </row>
    <row r="302" spans="3:13" s="76" customFormat="1">
      <c r="C302" s="162"/>
      <c r="E302" s="186"/>
      <c r="F302" s="136"/>
      <c r="G302" s="136"/>
      <c r="H302" s="139"/>
      <c r="I302" s="140"/>
      <c r="J302" s="140"/>
      <c r="K302" s="167"/>
      <c r="L302" s="139"/>
      <c r="M302" s="139"/>
    </row>
    <row r="303" spans="3:13" s="76" customFormat="1">
      <c r="C303" s="162"/>
      <c r="E303" s="186"/>
      <c r="F303" s="136"/>
      <c r="G303" s="136"/>
      <c r="H303" s="139"/>
      <c r="I303" s="140"/>
      <c r="J303" s="140"/>
      <c r="K303" s="166"/>
      <c r="L303" s="136"/>
      <c r="M303" s="136"/>
    </row>
    <row r="304" spans="3:13" s="76" customFormat="1">
      <c r="C304" s="162"/>
      <c r="E304" s="186"/>
      <c r="F304" s="136"/>
      <c r="G304" s="136"/>
      <c r="H304" s="139"/>
      <c r="I304" s="140"/>
      <c r="J304" s="140"/>
      <c r="K304" s="167"/>
      <c r="L304" s="139"/>
      <c r="M304" s="139"/>
    </row>
    <row r="305" spans="3:13" s="76" customFormat="1">
      <c r="C305" s="162"/>
      <c r="E305" s="186"/>
      <c r="F305" s="136"/>
      <c r="G305" s="136"/>
      <c r="H305" s="139"/>
      <c r="I305" s="140"/>
      <c r="J305" s="140"/>
      <c r="K305" s="166"/>
      <c r="L305" s="136"/>
      <c r="M305" s="136"/>
    </row>
    <row r="306" spans="3:13" s="76" customFormat="1">
      <c r="C306" s="162"/>
      <c r="E306" s="186"/>
      <c r="F306" s="136"/>
      <c r="G306" s="136"/>
      <c r="H306" s="139"/>
      <c r="I306" s="140"/>
      <c r="J306" s="140"/>
      <c r="K306" s="167"/>
      <c r="L306" s="139"/>
      <c r="M306" s="139"/>
    </row>
    <row r="307" spans="3:13" s="76" customFormat="1">
      <c r="C307" s="162"/>
      <c r="E307" s="186"/>
      <c r="F307" s="136"/>
      <c r="G307" s="136"/>
      <c r="H307" s="139"/>
      <c r="I307" s="140"/>
      <c r="J307" s="140"/>
      <c r="K307" s="166"/>
      <c r="L307" s="136"/>
      <c r="M307" s="136"/>
    </row>
    <row r="308" spans="3:13" s="76" customFormat="1">
      <c r="C308" s="162"/>
      <c r="E308" s="186"/>
      <c r="F308" s="136"/>
      <c r="G308" s="136"/>
      <c r="H308" s="139"/>
      <c r="I308" s="140"/>
      <c r="J308" s="140"/>
      <c r="K308" s="167"/>
      <c r="L308" s="139"/>
      <c r="M308" s="139"/>
    </row>
    <row r="309" spans="3:13" s="76" customFormat="1">
      <c r="C309" s="162"/>
      <c r="E309" s="186"/>
      <c r="F309" s="136"/>
      <c r="G309" s="136"/>
      <c r="H309" s="139"/>
      <c r="I309" s="140"/>
      <c r="J309" s="140"/>
      <c r="K309" s="166"/>
      <c r="L309" s="136"/>
      <c r="M309" s="136"/>
    </row>
    <row r="310" spans="3:13" s="76" customFormat="1">
      <c r="C310" s="162"/>
      <c r="E310" s="186"/>
      <c r="F310" s="136"/>
      <c r="G310" s="136"/>
      <c r="H310" s="139"/>
      <c r="I310" s="140"/>
      <c r="J310" s="140"/>
      <c r="K310" s="167"/>
      <c r="L310" s="139"/>
      <c r="M310" s="139"/>
    </row>
    <row r="311" spans="3:13" s="76" customFormat="1">
      <c r="C311" s="162"/>
      <c r="E311" s="186"/>
      <c r="F311" s="136"/>
      <c r="G311" s="136"/>
      <c r="H311" s="139"/>
      <c r="I311" s="140"/>
      <c r="J311" s="140"/>
      <c r="K311" s="166"/>
      <c r="L311" s="136"/>
      <c r="M311" s="136"/>
    </row>
    <row r="312" spans="3:13" s="76" customFormat="1">
      <c r="C312" s="162"/>
      <c r="E312" s="186"/>
      <c r="F312" s="136"/>
      <c r="G312" s="136"/>
      <c r="H312" s="139"/>
      <c r="I312" s="140"/>
      <c r="J312" s="140"/>
      <c r="K312" s="167"/>
      <c r="L312" s="139"/>
      <c r="M312" s="139"/>
    </row>
    <row r="313" spans="3:13" s="76" customFormat="1">
      <c r="C313" s="162"/>
      <c r="E313" s="186"/>
      <c r="F313" s="136"/>
      <c r="G313" s="136"/>
      <c r="H313" s="139"/>
      <c r="I313" s="140"/>
      <c r="J313" s="140"/>
      <c r="K313" s="166"/>
      <c r="L313" s="136"/>
      <c r="M313" s="136"/>
    </row>
    <row r="314" spans="3:13" s="76" customFormat="1">
      <c r="C314" s="162"/>
      <c r="E314" s="186"/>
      <c r="F314" s="136"/>
      <c r="G314" s="136"/>
      <c r="H314" s="139"/>
      <c r="I314" s="140"/>
      <c r="J314" s="140"/>
      <c r="K314" s="167"/>
      <c r="L314" s="139"/>
      <c r="M314" s="139"/>
    </row>
    <row r="315" spans="3:13" s="76" customFormat="1">
      <c r="C315" s="162"/>
      <c r="E315" s="186"/>
      <c r="F315" s="136"/>
      <c r="G315" s="136"/>
      <c r="H315" s="139"/>
      <c r="I315" s="140"/>
      <c r="J315" s="140"/>
      <c r="K315" s="166"/>
      <c r="L315" s="136"/>
      <c r="M315" s="136"/>
    </row>
    <row r="316" spans="3:13" s="76" customFormat="1">
      <c r="C316" s="162"/>
      <c r="E316" s="186"/>
      <c r="F316" s="136"/>
      <c r="G316" s="136"/>
      <c r="H316" s="139"/>
      <c r="I316" s="140"/>
      <c r="J316" s="140"/>
      <c r="K316" s="167"/>
      <c r="L316" s="139"/>
      <c r="M316" s="139"/>
    </row>
    <row r="317" spans="3:13" s="76" customFormat="1">
      <c r="C317" s="162"/>
      <c r="E317" s="186"/>
      <c r="F317" s="136"/>
      <c r="G317" s="136"/>
      <c r="H317" s="139"/>
      <c r="I317" s="140"/>
      <c r="J317" s="140"/>
      <c r="K317" s="166"/>
      <c r="L317" s="136"/>
      <c r="M317" s="136"/>
    </row>
    <row r="318" spans="3:13" s="76" customFormat="1">
      <c r="C318" s="162"/>
      <c r="E318" s="186"/>
      <c r="F318" s="136"/>
      <c r="G318" s="136"/>
      <c r="H318" s="139"/>
      <c r="I318" s="140"/>
      <c r="J318" s="140"/>
      <c r="K318" s="167"/>
      <c r="L318" s="139"/>
      <c r="M318" s="139"/>
    </row>
    <row r="319" spans="3:13" s="76" customFormat="1">
      <c r="C319" s="162"/>
      <c r="E319" s="186"/>
      <c r="F319" s="136"/>
      <c r="G319" s="136"/>
      <c r="H319" s="139"/>
      <c r="I319" s="140"/>
      <c r="J319" s="140"/>
      <c r="K319" s="166"/>
      <c r="L319" s="136"/>
      <c r="M319" s="136"/>
    </row>
    <row r="320" spans="3:13" s="76" customFormat="1">
      <c r="C320" s="162"/>
      <c r="E320" s="186"/>
      <c r="F320" s="136"/>
      <c r="G320" s="136"/>
      <c r="H320" s="139"/>
      <c r="I320" s="140"/>
      <c r="J320" s="140"/>
      <c r="K320" s="167"/>
      <c r="L320" s="139"/>
      <c r="M320" s="139"/>
    </row>
    <row r="321" spans="3:13" s="76" customFormat="1">
      <c r="C321" s="162"/>
      <c r="E321" s="186"/>
      <c r="F321" s="136"/>
      <c r="G321" s="136"/>
      <c r="H321" s="139"/>
      <c r="I321" s="140"/>
      <c r="J321" s="140"/>
      <c r="K321" s="166"/>
      <c r="L321" s="136"/>
      <c r="M321" s="136"/>
    </row>
    <row r="322" spans="3:13" s="76" customFormat="1">
      <c r="C322" s="162"/>
      <c r="E322" s="186"/>
      <c r="F322" s="136"/>
      <c r="G322" s="136"/>
      <c r="H322" s="139"/>
      <c r="I322" s="140"/>
      <c r="J322" s="140"/>
      <c r="K322" s="167"/>
      <c r="L322" s="139"/>
      <c r="M322" s="139"/>
    </row>
    <row r="323" spans="3:13" s="76" customFormat="1">
      <c r="C323" s="162"/>
      <c r="E323" s="186"/>
      <c r="F323" s="136"/>
      <c r="G323" s="136"/>
      <c r="H323" s="139"/>
      <c r="I323" s="140"/>
      <c r="J323" s="140"/>
      <c r="K323" s="166"/>
      <c r="L323" s="136"/>
      <c r="M323" s="136"/>
    </row>
    <row r="324" spans="3:13" s="76" customFormat="1">
      <c r="C324" s="162"/>
      <c r="E324" s="186"/>
      <c r="F324" s="136"/>
      <c r="G324" s="136"/>
      <c r="H324" s="139"/>
      <c r="I324" s="140"/>
      <c r="J324" s="140"/>
      <c r="K324" s="167"/>
      <c r="L324" s="139"/>
      <c r="M324" s="139"/>
    </row>
    <row r="325" spans="3:13" s="76" customFormat="1">
      <c r="C325" s="162"/>
      <c r="E325" s="186"/>
      <c r="F325" s="136"/>
      <c r="G325" s="136"/>
      <c r="H325" s="139"/>
      <c r="I325" s="140"/>
      <c r="J325" s="140"/>
      <c r="K325" s="166"/>
      <c r="L325" s="136"/>
      <c r="M325" s="136"/>
    </row>
    <row r="326" spans="3:13" s="76" customFormat="1">
      <c r="C326" s="162"/>
      <c r="E326" s="186"/>
      <c r="F326" s="136"/>
      <c r="G326" s="136"/>
      <c r="H326" s="139"/>
      <c r="I326" s="140"/>
      <c r="J326" s="140"/>
      <c r="K326" s="167"/>
      <c r="L326" s="139"/>
      <c r="M326" s="139"/>
    </row>
    <row r="327" spans="3:13" s="76" customFormat="1">
      <c r="C327" s="162"/>
      <c r="E327" s="186"/>
      <c r="F327" s="136"/>
      <c r="G327" s="136"/>
      <c r="H327" s="139"/>
      <c r="I327" s="140"/>
      <c r="J327" s="140"/>
      <c r="K327" s="166"/>
      <c r="L327" s="136"/>
      <c r="M327" s="136"/>
    </row>
    <row r="328" spans="3:13" s="76" customFormat="1">
      <c r="C328" s="162"/>
      <c r="E328" s="186"/>
      <c r="F328" s="136"/>
      <c r="G328" s="136"/>
      <c r="H328" s="139"/>
      <c r="I328" s="140"/>
      <c r="J328" s="140"/>
      <c r="K328" s="167"/>
      <c r="L328" s="139"/>
      <c r="M328" s="139"/>
    </row>
    <row r="329" spans="3:13" s="76" customFormat="1">
      <c r="C329" s="162"/>
      <c r="E329" s="186"/>
      <c r="F329" s="136"/>
      <c r="G329" s="136"/>
      <c r="H329" s="139"/>
      <c r="I329" s="140"/>
      <c r="J329" s="140"/>
      <c r="K329" s="166"/>
      <c r="L329" s="136"/>
      <c r="M329" s="136"/>
    </row>
    <row r="330" spans="3:13" s="76" customFormat="1">
      <c r="C330" s="162"/>
      <c r="E330" s="186"/>
      <c r="F330" s="136"/>
      <c r="G330" s="136"/>
      <c r="H330" s="139"/>
      <c r="I330" s="140"/>
      <c r="J330" s="140"/>
      <c r="K330" s="167"/>
      <c r="L330" s="139"/>
      <c r="M330" s="139"/>
    </row>
    <row r="331" spans="3:13" s="76" customFormat="1">
      <c r="C331" s="162"/>
      <c r="E331" s="186"/>
      <c r="F331" s="136"/>
      <c r="G331" s="136"/>
      <c r="H331" s="139"/>
      <c r="I331" s="140"/>
      <c r="J331" s="140"/>
      <c r="K331" s="166"/>
      <c r="L331" s="136"/>
      <c r="M331" s="136"/>
    </row>
    <row r="332" spans="3:13" s="76" customFormat="1">
      <c r="C332" s="162"/>
      <c r="E332" s="186"/>
      <c r="F332" s="136"/>
      <c r="G332" s="136"/>
      <c r="H332" s="139"/>
      <c r="I332" s="140"/>
      <c r="J332" s="140"/>
      <c r="K332" s="167"/>
      <c r="L332" s="139"/>
      <c r="M332" s="139"/>
    </row>
    <row r="333" spans="3:13" s="76" customFormat="1">
      <c r="C333" s="162"/>
      <c r="E333" s="186"/>
      <c r="F333" s="136"/>
      <c r="G333" s="136"/>
      <c r="H333" s="139"/>
      <c r="I333" s="140"/>
      <c r="J333" s="140"/>
      <c r="K333" s="166"/>
      <c r="L333" s="136"/>
      <c r="M333" s="136"/>
    </row>
    <row r="334" spans="3:13" s="76" customFormat="1">
      <c r="C334" s="162"/>
      <c r="E334" s="186"/>
      <c r="F334" s="136"/>
      <c r="G334" s="136"/>
      <c r="H334" s="139"/>
      <c r="I334" s="140"/>
      <c r="J334" s="140"/>
      <c r="K334" s="167"/>
      <c r="L334" s="139"/>
      <c r="M334" s="139"/>
    </row>
    <row r="335" spans="3:13" s="76" customFormat="1">
      <c r="C335" s="162"/>
      <c r="E335" s="186"/>
      <c r="F335" s="136"/>
      <c r="G335" s="136"/>
      <c r="H335" s="139"/>
      <c r="I335" s="140"/>
      <c r="J335" s="140"/>
      <c r="K335" s="166"/>
      <c r="L335" s="136"/>
      <c r="M335" s="136"/>
    </row>
    <row r="336" spans="3:13" s="76" customFormat="1">
      <c r="C336" s="162"/>
      <c r="E336" s="186"/>
      <c r="F336" s="136"/>
      <c r="G336" s="136"/>
      <c r="H336" s="139"/>
      <c r="I336" s="140"/>
      <c r="J336" s="140"/>
      <c r="K336" s="167"/>
      <c r="L336" s="139"/>
      <c r="M336" s="139"/>
    </row>
    <row r="337" spans="3:13" s="76" customFormat="1">
      <c r="C337" s="162"/>
      <c r="E337" s="186"/>
      <c r="F337" s="136"/>
      <c r="G337" s="136"/>
      <c r="H337" s="139"/>
      <c r="I337" s="140"/>
      <c r="J337" s="140"/>
      <c r="K337" s="166"/>
      <c r="L337" s="136"/>
      <c r="M337" s="136"/>
    </row>
    <row r="338" spans="3:13" s="76" customFormat="1">
      <c r="C338" s="162"/>
      <c r="E338" s="186"/>
      <c r="F338" s="136"/>
      <c r="G338" s="136"/>
      <c r="H338" s="139"/>
      <c r="I338" s="140"/>
      <c r="J338" s="140"/>
      <c r="K338" s="167"/>
      <c r="L338" s="139"/>
      <c r="M338" s="139"/>
    </row>
    <row r="339" spans="3:13" s="76" customFormat="1">
      <c r="C339" s="162"/>
      <c r="E339" s="186"/>
      <c r="F339" s="136"/>
      <c r="G339" s="136"/>
      <c r="H339" s="139"/>
      <c r="I339" s="140"/>
      <c r="J339" s="140"/>
      <c r="K339" s="166"/>
      <c r="L339" s="136"/>
      <c r="M339" s="136"/>
    </row>
    <row r="340" spans="3:13" s="76" customFormat="1">
      <c r="C340" s="162"/>
      <c r="E340" s="186"/>
      <c r="F340" s="136"/>
      <c r="G340" s="136"/>
      <c r="H340" s="139"/>
      <c r="I340" s="140"/>
      <c r="J340" s="140"/>
      <c r="K340" s="167"/>
      <c r="L340" s="139"/>
      <c r="M340" s="139"/>
    </row>
    <row r="341" spans="3:13" s="76" customFormat="1">
      <c r="C341" s="162"/>
      <c r="E341" s="186"/>
      <c r="F341" s="136"/>
      <c r="G341" s="136"/>
      <c r="H341" s="139"/>
      <c r="I341" s="140"/>
      <c r="J341" s="140"/>
      <c r="K341" s="166"/>
      <c r="L341" s="136"/>
      <c r="M341" s="136"/>
    </row>
    <row r="342" spans="3:13" s="76" customFormat="1">
      <c r="C342" s="162"/>
      <c r="E342" s="186"/>
      <c r="F342" s="136"/>
      <c r="G342" s="136"/>
      <c r="H342" s="139"/>
      <c r="I342" s="140"/>
      <c r="J342" s="140"/>
      <c r="K342" s="167"/>
      <c r="L342" s="139"/>
      <c r="M342" s="139"/>
    </row>
    <row r="343" spans="3:13" s="76" customFormat="1">
      <c r="C343" s="162"/>
      <c r="E343" s="186"/>
      <c r="F343" s="136"/>
      <c r="G343" s="136"/>
      <c r="H343" s="139"/>
      <c r="I343" s="140"/>
      <c r="J343" s="140"/>
      <c r="K343" s="166"/>
      <c r="L343" s="136"/>
      <c r="M343" s="136"/>
    </row>
    <row r="344" spans="3:13" s="76" customFormat="1" ht="12">
      <c r="C344" s="162"/>
      <c r="E344" s="186"/>
      <c r="F344" s="136"/>
      <c r="G344" s="136"/>
      <c r="H344" s="136"/>
      <c r="I344" s="125"/>
      <c r="J344" s="125"/>
      <c r="L344" s="136"/>
      <c r="M344" s="136"/>
    </row>
    <row r="345" spans="3:13" s="76" customFormat="1" ht="12">
      <c r="C345" s="162"/>
      <c r="E345" s="186"/>
      <c r="F345" s="136"/>
      <c r="G345" s="136"/>
      <c r="H345" s="136"/>
      <c r="I345" s="125"/>
      <c r="J345" s="125"/>
      <c r="L345" s="136"/>
      <c r="M345" s="136"/>
    </row>
  </sheetData>
  <sheetProtection algorithmName="SHA-512" hashValue="Bpj/JkN5nZjb0cw9k/nFQaxb0J/8mNeuFM9mX5vcJ3T3liWuI2IqOySvNlUxoBGre/3nL528lGPU3XfA7YvZEg==" saltValue="XqBtHX6jzinU7gupnTRLJA==" spinCount="100000" sheet="1" objects="1" scenarios="1"/>
  <mergeCells count="2">
    <mergeCell ref="N3:N5"/>
    <mergeCell ref="O3:O4"/>
  </mergeCells>
  <conditionalFormatting sqref="F10">
    <cfRule type="expression" dxfId="57" priority="58">
      <formula>F10=""</formula>
    </cfRule>
  </conditionalFormatting>
  <conditionalFormatting sqref="F18">
    <cfRule type="expression" dxfId="56" priority="57">
      <formula>F18=""</formula>
    </cfRule>
  </conditionalFormatting>
  <conditionalFormatting sqref="F21">
    <cfRule type="expression" dxfId="55" priority="56">
      <formula>F21=""</formula>
    </cfRule>
  </conditionalFormatting>
  <conditionalFormatting sqref="F33">
    <cfRule type="expression" dxfId="54" priority="55">
      <formula>F33=""</formula>
    </cfRule>
  </conditionalFormatting>
  <conditionalFormatting sqref="F37">
    <cfRule type="expression" dxfId="53" priority="54">
      <formula>F37=""</formula>
    </cfRule>
  </conditionalFormatting>
  <conditionalFormatting sqref="F41">
    <cfRule type="expression" dxfId="52" priority="53">
      <formula>F41=""</formula>
    </cfRule>
  </conditionalFormatting>
  <conditionalFormatting sqref="F44">
    <cfRule type="expression" dxfId="51" priority="52">
      <formula>F44=""</formula>
    </cfRule>
  </conditionalFormatting>
  <conditionalFormatting sqref="F48">
    <cfRule type="expression" dxfId="50" priority="51">
      <formula>F48=""</formula>
    </cfRule>
  </conditionalFormatting>
  <conditionalFormatting sqref="F52">
    <cfRule type="expression" dxfId="49" priority="50">
      <formula>F52=""</formula>
    </cfRule>
  </conditionalFormatting>
  <conditionalFormatting sqref="F56">
    <cfRule type="expression" dxfId="48" priority="49">
      <formula>F56=""</formula>
    </cfRule>
  </conditionalFormatting>
  <conditionalFormatting sqref="F60">
    <cfRule type="expression" dxfId="47" priority="48">
      <formula>F60=""</formula>
    </cfRule>
  </conditionalFormatting>
  <conditionalFormatting sqref="F64">
    <cfRule type="expression" dxfId="46" priority="47">
      <formula>F64=""</formula>
    </cfRule>
  </conditionalFormatting>
  <conditionalFormatting sqref="F67">
    <cfRule type="expression" dxfId="45" priority="46">
      <formula>F67=""</formula>
    </cfRule>
  </conditionalFormatting>
  <conditionalFormatting sqref="F78">
    <cfRule type="expression" dxfId="44" priority="45">
      <formula>F78=""</formula>
    </cfRule>
  </conditionalFormatting>
  <conditionalFormatting sqref="F85">
    <cfRule type="expression" dxfId="43" priority="44">
      <formula>F85=""</formula>
    </cfRule>
  </conditionalFormatting>
  <conditionalFormatting sqref="F86">
    <cfRule type="expression" dxfId="42" priority="43">
      <formula>F86=""</formula>
    </cfRule>
  </conditionalFormatting>
  <conditionalFormatting sqref="F97">
    <cfRule type="expression" dxfId="41" priority="40">
      <formula>F97=""</formula>
    </cfRule>
  </conditionalFormatting>
  <conditionalFormatting sqref="F94">
    <cfRule type="expression" dxfId="40" priority="41">
      <formula>F94=""</formula>
    </cfRule>
  </conditionalFormatting>
  <conditionalFormatting sqref="F101">
    <cfRule type="expression" dxfId="38" priority="39">
      <formula>F101=""</formula>
    </cfRule>
  </conditionalFormatting>
  <conditionalFormatting sqref="F105">
    <cfRule type="expression" dxfId="37" priority="38">
      <formula>F105=""</formula>
    </cfRule>
  </conditionalFormatting>
  <conditionalFormatting sqref="F109">
    <cfRule type="expression" dxfId="36" priority="37">
      <formula>F109=""</formula>
    </cfRule>
  </conditionalFormatting>
  <conditionalFormatting sqref="F113">
    <cfRule type="expression" dxfId="35" priority="36">
      <formula>F113=""</formula>
    </cfRule>
  </conditionalFormatting>
  <conditionalFormatting sqref="F117">
    <cfRule type="expression" dxfId="34" priority="35">
      <formula>F117=""</formula>
    </cfRule>
  </conditionalFormatting>
  <conditionalFormatting sqref="F121">
    <cfRule type="expression" dxfId="33" priority="34">
      <formula>F121=""</formula>
    </cfRule>
  </conditionalFormatting>
  <conditionalFormatting sqref="F125">
    <cfRule type="expression" dxfId="32" priority="33">
      <formula>F125=""</formula>
    </cfRule>
  </conditionalFormatting>
  <conditionalFormatting sqref="F133">
    <cfRule type="expression" dxfId="31" priority="32">
      <formula>F133=""</formula>
    </cfRule>
  </conditionalFormatting>
  <conditionalFormatting sqref="F137">
    <cfRule type="expression" dxfId="30" priority="31">
      <formula>F137=""</formula>
    </cfRule>
  </conditionalFormatting>
  <conditionalFormatting sqref="F141">
    <cfRule type="expression" dxfId="29" priority="30">
      <formula>F141=""</formula>
    </cfRule>
  </conditionalFormatting>
  <conditionalFormatting sqref="F145">
    <cfRule type="expression" dxfId="28" priority="29">
      <formula>F145=""</formula>
    </cfRule>
  </conditionalFormatting>
  <conditionalFormatting sqref="F149">
    <cfRule type="expression" dxfId="27" priority="28">
      <formula>F149=""</formula>
    </cfRule>
  </conditionalFormatting>
  <conditionalFormatting sqref="F153">
    <cfRule type="expression" dxfId="26" priority="27">
      <formula>F153=""</formula>
    </cfRule>
  </conditionalFormatting>
  <conditionalFormatting sqref="F157">
    <cfRule type="expression" dxfId="25" priority="26">
      <formula>F157=""</formula>
    </cfRule>
  </conditionalFormatting>
  <conditionalFormatting sqref="F161">
    <cfRule type="expression" dxfId="24" priority="25">
      <formula>F161=""</formula>
    </cfRule>
  </conditionalFormatting>
  <conditionalFormatting sqref="F164">
    <cfRule type="expression" dxfId="23" priority="24">
      <formula>F164=""</formula>
    </cfRule>
  </conditionalFormatting>
  <conditionalFormatting sqref="F171">
    <cfRule type="expression" dxfId="22" priority="23">
      <formula>F171=""</formula>
    </cfRule>
  </conditionalFormatting>
  <conditionalFormatting sqref="F175">
    <cfRule type="expression" dxfId="21" priority="22">
      <formula>F175=""</formula>
    </cfRule>
  </conditionalFormatting>
  <conditionalFormatting sqref="F179">
    <cfRule type="expression" dxfId="20" priority="21">
      <formula>F179=""</formula>
    </cfRule>
  </conditionalFormatting>
  <conditionalFormatting sqref="F183">
    <cfRule type="expression" dxfId="19" priority="20">
      <formula>F183=""</formula>
    </cfRule>
  </conditionalFormatting>
  <conditionalFormatting sqref="F187">
    <cfRule type="expression" dxfId="18" priority="19">
      <formula>F187=""</formula>
    </cfRule>
  </conditionalFormatting>
  <conditionalFormatting sqref="F190">
    <cfRule type="expression" dxfId="17" priority="18">
      <formula>F190=""</formula>
    </cfRule>
  </conditionalFormatting>
  <conditionalFormatting sqref="F197">
    <cfRule type="expression" dxfId="16" priority="17">
      <formula>F197=""</formula>
    </cfRule>
  </conditionalFormatting>
  <conditionalFormatting sqref="F201">
    <cfRule type="expression" dxfId="15" priority="16">
      <formula>F201=""</formula>
    </cfRule>
  </conditionalFormatting>
  <conditionalFormatting sqref="F205">
    <cfRule type="expression" dxfId="14" priority="15">
      <formula>F205=""</formula>
    </cfRule>
  </conditionalFormatting>
  <conditionalFormatting sqref="F209">
    <cfRule type="expression" dxfId="13" priority="14">
      <formula>F209=""</formula>
    </cfRule>
  </conditionalFormatting>
  <conditionalFormatting sqref="F217">
    <cfRule type="expression" dxfId="12" priority="13">
      <formula>F217=""</formula>
    </cfRule>
  </conditionalFormatting>
  <conditionalFormatting sqref="F220">
    <cfRule type="expression" dxfId="11" priority="12">
      <formula>F220=""</formula>
    </cfRule>
  </conditionalFormatting>
  <conditionalFormatting sqref="F224">
    <cfRule type="expression" dxfId="10" priority="11">
      <formula>F224=""</formula>
    </cfRule>
  </conditionalFormatting>
  <conditionalFormatting sqref="F228">
    <cfRule type="expression" dxfId="9" priority="10">
      <formula>F228=""</formula>
    </cfRule>
  </conditionalFormatting>
  <conditionalFormatting sqref="F234">
    <cfRule type="expression" dxfId="8" priority="9">
      <formula>F234=""</formula>
    </cfRule>
  </conditionalFormatting>
  <conditionalFormatting sqref="F236">
    <cfRule type="expression" dxfId="7" priority="8">
      <formula>F236=""</formula>
    </cfRule>
  </conditionalFormatting>
  <conditionalFormatting sqref="F239">
    <cfRule type="expression" dxfId="6" priority="7">
      <formula>F239=""</formula>
    </cfRule>
  </conditionalFormatting>
  <conditionalFormatting sqref="F252">
    <cfRule type="expression" dxfId="5" priority="6">
      <formula>F252=""</formula>
    </cfRule>
  </conditionalFormatting>
  <conditionalFormatting sqref="F254">
    <cfRule type="expression" dxfId="4" priority="5">
      <formula>F254=""</formula>
    </cfRule>
  </conditionalFormatting>
  <conditionalFormatting sqref="F256">
    <cfRule type="expression" dxfId="2" priority="3">
      <formula>F256=""</formula>
    </cfRule>
  </conditionalFormatting>
  <conditionalFormatting sqref="F89">
    <cfRule type="expression" dxfId="1" priority="1">
      <formula>F89=""</formula>
    </cfRule>
  </conditionalFormatting>
  <pageMargins left="0.98425196850393704" right="0.39370078740157483" top="0.98425196850393704" bottom="0.74803149606299213" header="0" footer="0.39370078740157483"/>
  <pageSetup paperSize="9" scale="75" firstPageNumber="0" orientation="portrait" horizontalDpi="300" verticalDpi="300" r:id="rId1"/>
  <headerFooter alignWithMargins="0">
    <oddHeader>&amp;R&amp;"Projekt,Običajno"&amp;72p&amp;L_x000D__x000D_&amp;9</oddHeader>
    <oddFooter>&amp;C&amp;6 &amp; List: &amp;A&amp;R &amp; &amp;9 &amp; Stran: &amp;P</oddFooter>
  </headerFooter>
  <rowBreaks count="6" manualBreakCount="6">
    <brk id="35" max="7" man="1"/>
    <brk id="71" max="7" man="1"/>
    <brk id="103" max="7" man="1"/>
    <brk id="129" max="7" man="1"/>
    <brk id="167" max="7" man="1"/>
    <brk id="213" max="7" man="1"/>
  </rowBreaks>
  <ignoredErrors>
    <ignoredError sqref="G10"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G171"/>
  <sheetViews>
    <sheetView view="pageBreakPreview" zoomScaleSheetLayoutView="100" workbookViewId="0"/>
  </sheetViews>
  <sheetFormatPr defaultColWidth="9.140625" defaultRowHeight="12.75"/>
  <cols>
    <col min="1" max="1" width="4.28515625" style="2" customWidth="1"/>
    <col min="2" max="2" width="35.140625" style="3" customWidth="1"/>
    <col min="3" max="3" width="4.7109375" style="4" customWidth="1"/>
    <col min="4" max="4" width="5.42578125" style="5" customWidth="1"/>
    <col min="5" max="5" width="0.5703125" style="5" customWidth="1"/>
    <col min="6" max="6" width="15.28515625" style="6" customWidth="1"/>
    <col min="7" max="7" width="13.42578125" style="7" customWidth="1"/>
    <col min="8" max="16384" width="9.140625" style="5"/>
  </cols>
  <sheetData>
    <row r="1" spans="1:7" ht="18.75">
      <c r="A1" s="8"/>
      <c r="B1" s="9" t="s">
        <v>10</v>
      </c>
      <c r="C1" s="10"/>
      <c r="D1" s="11"/>
      <c r="E1" s="12"/>
      <c r="F1" s="13"/>
      <c r="G1" s="14"/>
    </row>
    <row r="2" spans="1:7" ht="18.75">
      <c r="A2" s="15"/>
      <c r="B2" s="9" t="s">
        <v>11</v>
      </c>
      <c r="C2" s="10"/>
      <c r="D2" s="11"/>
      <c r="E2" s="12"/>
      <c r="F2" s="13"/>
      <c r="G2" s="14"/>
    </row>
    <row r="3" spans="1:7" ht="18.75">
      <c r="A3" s="15"/>
      <c r="B3" s="16"/>
      <c r="C3" s="10"/>
      <c r="D3" s="11"/>
      <c r="E3" s="12"/>
      <c r="F3" s="13"/>
      <c r="G3" s="14"/>
    </row>
    <row r="4" spans="1:7">
      <c r="A4" s="17"/>
      <c r="B4" s="18"/>
      <c r="C4" s="19"/>
      <c r="D4" s="20"/>
      <c r="E4" s="12"/>
      <c r="F4" s="21"/>
      <c r="G4" s="22"/>
    </row>
    <row r="5" spans="1:7" ht="45.75">
      <c r="A5" s="23" t="s">
        <v>12</v>
      </c>
      <c r="B5" s="24" t="s">
        <v>13</v>
      </c>
      <c r="C5" s="200" t="s">
        <v>14</v>
      </c>
      <c r="D5" s="200"/>
      <c r="E5" s="25"/>
      <c r="F5" s="26" t="s">
        <v>15</v>
      </c>
      <c r="G5" s="27" t="s">
        <v>16</v>
      </c>
    </row>
    <row r="6" spans="1:7" ht="15.75">
      <c r="A6" s="28">
        <v>1</v>
      </c>
      <c r="B6" s="29"/>
      <c r="C6" s="30"/>
      <c r="D6" s="31"/>
      <c r="E6" s="32"/>
      <c r="F6" s="33"/>
      <c r="G6" s="34"/>
    </row>
    <row r="7" spans="1:7" ht="46.35" customHeight="1">
      <c r="A7" s="35">
        <f>COUNT(A6+1)</f>
        <v>1</v>
      </c>
      <c r="B7" s="36" t="s">
        <v>17</v>
      </c>
      <c r="C7" s="37"/>
      <c r="D7" s="20"/>
      <c r="E7" s="32"/>
      <c r="F7" s="38"/>
      <c r="G7" s="22"/>
    </row>
    <row r="8" spans="1:7">
      <c r="A8" s="17"/>
      <c r="B8" s="39" t="s">
        <v>18</v>
      </c>
      <c r="C8" s="40"/>
      <c r="D8" s="20" t="s">
        <v>7</v>
      </c>
      <c r="E8" s="41">
        <v>1.06463</v>
      </c>
      <c r="F8" s="42" t="e">
        <f>ROUND(#REF!*#REF!*E8,-1)</f>
        <v>#REF!</v>
      </c>
      <c r="G8" s="43" t="e">
        <f>C8*F8</f>
        <v>#REF!</v>
      </c>
    </row>
    <row r="9" spans="1:7">
      <c r="A9" s="17"/>
      <c r="B9" s="39" t="s">
        <v>19</v>
      </c>
      <c r="C9" s="40"/>
      <c r="D9" s="20" t="s">
        <v>7</v>
      </c>
      <c r="E9" s="41">
        <v>7.2395100000000001</v>
      </c>
      <c r="F9" s="42" t="e">
        <f>ROUND(#REF!*#REF!*E9,-1)</f>
        <v>#REF!</v>
      </c>
      <c r="G9" s="43" t="e">
        <f>C9*F9</f>
        <v>#REF!</v>
      </c>
    </row>
    <row r="10" spans="1:7">
      <c r="A10" s="17"/>
      <c r="B10" s="39"/>
      <c r="C10" s="40"/>
      <c r="D10" s="20"/>
      <c r="E10" s="41"/>
      <c r="F10" s="42"/>
      <c r="G10" s="43"/>
    </row>
    <row r="11" spans="1:7" ht="57.4" customHeight="1">
      <c r="A11" s="35">
        <f>COUNT(A7:A10)+1</f>
        <v>2</v>
      </c>
      <c r="B11" s="36" t="s">
        <v>20</v>
      </c>
      <c r="C11" s="37"/>
      <c r="D11" s="20"/>
      <c r="E11" s="41"/>
      <c r="F11" s="42"/>
      <c r="G11" s="22"/>
    </row>
    <row r="12" spans="1:7">
      <c r="A12" s="17"/>
      <c r="B12" s="39" t="s">
        <v>21</v>
      </c>
      <c r="C12" s="37"/>
      <c r="D12" s="20" t="s">
        <v>7</v>
      </c>
      <c r="E12" s="41">
        <v>4.3375599999999999</v>
      </c>
      <c r="F12" s="42" t="e">
        <f>ROUND(#REF!*#REF!*E12,-1)</f>
        <v>#REF!</v>
      </c>
      <c r="G12" s="43" t="e">
        <f>C12*F12</f>
        <v>#REF!</v>
      </c>
    </row>
    <row r="13" spans="1:7">
      <c r="A13" s="17"/>
      <c r="B13" s="39" t="s">
        <v>22</v>
      </c>
      <c r="C13" s="37"/>
      <c r="D13" s="20" t="s">
        <v>7</v>
      </c>
      <c r="E13" s="41">
        <v>5.8534199999999998</v>
      </c>
      <c r="F13" s="42" t="e">
        <f>ROUND(#REF!*#REF!*E13,-1)</f>
        <v>#REF!</v>
      </c>
      <c r="G13" s="43" t="e">
        <f>C13*F13</f>
        <v>#REF!</v>
      </c>
    </row>
    <row r="14" spans="1:7">
      <c r="A14" s="17"/>
      <c r="B14" s="18"/>
      <c r="C14" s="37"/>
      <c r="D14" s="20"/>
      <c r="E14" s="41"/>
      <c r="F14" s="42"/>
      <c r="G14" s="22"/>
    </row>
    <row r="15" spans="1:7" ht="57.4" customHeight="1">
      <c r="A15" s="35">
        <f>COUNT(A7:A14)+1</f>
        <v>3</v>
      </c>
      <c r="B15" s="36" t="s">
        <v>23</v>
      </c>
      <c r="E15" s="41"/>
      <c r="F15" s="42"/>
    </row>
    <row r="16" spans="1:7" ht="63.75">
      <c r="A16" s="17"/>
      <c r="B16" s="44" t="s">
        <v>24</v>
      </c>
      <c r="E16" s="41"/>
      <c r="F16" s="42"/>
    </row>
    <row r="17" spans="1:7" ht="38.25">
      <c r="A17" s="17"/>
      <c r="B17" s="44" t="s">
        <v>25</v>
      </c>
      <c r="E17" s="41"/>
      <c r="F17" s="42"/>
    </row>
    <row r="18" spans="1:7">
      <c r="A18" s="17"/>
      <c r="B18" s="45" t="s">
        <v>26</v>
      </c>
      <c r="D18" s="5" t="s">
        <v>9</v>
      </c>
      <c r="E18" s="41">
        <v>245.12195</v>
      </c>
      <c r="F18" s="42" t="e">
        <f>ROUND(#REF!*#REF!*E18,-1)</f>
        <v>#REF!</v>
      </c>
      <c r="G18" s="46" t="e">
        <f>C18*F18</f>
        <v>#REF!</v>
      </c>
    </row>
    <row r="19" spans="1:7">
      <c r="A19" s="17"/>
      <c r="B19" s="45" t="s">
        <v>27</v>
      </c>
      <c r="D19" s="5" t="s">
        <v>9</v>
      </c>
      <c r="E19" s="41">
        <v>292.68293</v>
      </c>
      <c r="F19" s="42" t="e">
        <f>ROUND(#REF!*#REF!*E19,-1)</f>
        <v>#REF!</v>
      </c>
      <c r="G19" s="46" t="e">
        <f>C19*F19</f>
        <v>#REF!</v>
      </c>
    </row>
    <row r="20" spans="1:7">
      <c r="A20" s="17"/>
      <c r="B20" s="45" t="s">
        <v>28</v>
      </c>
      <c r="D20" s="5" t="s">
        <v>9</v>
      </c>
      <c r="E20" s="41">
        <v>392.68293</v>
      </c>
      <c r="F20" s="42" t="e">
        <f>ROUND(#REF!*#REF!*E20,-1)</f>
        <v>#REF!</v>
      </c>
      <c r="G20" s="46" t="e">
        <f>C20*F20</f>
        <v>#REF!</v>
      </c>
    </row>
    <row r="21" spans="1:7">
      <c r="A21" s="17"/>
      <c r="B21" s="45" t="s">
        <v>29</v>
      </c>
      <c r="D21" s="5" t="s">
        <v>9</v>
      </c>
      <c r="E21" s="41">
        <v>507.31707</v>
      </c>
      <c r="F21" s="42" t="e">
        <f>ROUND(#REF!*#REF!*E21,-1)</f>
        <v>#REF!</v>
      </c>
      <c r="G21" s="46" t="e">
        <f>C21*F21</f>
        <v>#REF!</v>
      </c>
    </row>
    <row r="22" spans="1:7">
      <c r="A22" s="17"/>
      <c r="B22" s="18"/>
      <c r="C22" s="37"/>
      <c r="D22" s="20"/>
      <c r="E22" s="41"/>
      <c r="F22" s="42"/>
      <c r="G22" s="22"/>
    </row>
    <row r="23" spans="1:7" ht="68.650000000000006" customHeight="1">
      <c r="A23" s="35">
        <f>COUNT(A7:A22)+1</f>
        <v>4</v>
      </c>
      <c r="B23" s="36" t="s">
        <v>30</v>
      </c>
      <c r="E23" s="47"/>
      <c r="F23" s="42"/>
    </row>
    <row r="24" spans="1:7" ht="63.75">
      <c r="A24" s="17"/>
      <c r="B24" s="44" t="s">
        <v>31</v>
      </c>
      <c r="E24" s="47"/>
      <c r="F24" s="42"/>
    </row>
    <row r="25" spans="1:7">
      <c r="A25" s="17"/>
      <c r="B25" s="45" t="s">
        <v>32</v>
      </c>
      <c r="D25" s="5" t="s">
        <v>9</v>
      </c>
      <c r="E25" s="47">
        <v>206</v>
      </c>
      <c r="F25" s="42" t="e">
        <f>ROUND(#REF!*#REF!*E25,-1)</f>
        <v>#REF!</v>
      </c>
      <c r="G25" s="46" t="e">
        <f>C25*F25</f>
        <v>#REF!</v>
      </c>
    </row>
    <row r="26" spans="1:7">
      <c r="A26" s="17"/>
      <c r="E26" s="47"/>
      <c r="F26" s="42"/>
    </row>
    <row r="27" spans="1:7" ht="23.85" customHeight="1">
      <c r="A27" s="35">
        <f>COUNT(A7:A26)+1</f>
        <v>5</v>
      </c>
      <c r="B27" s="48" t="s">
        <v>33</v>
      </c>
      <c r="C27" s="37"/>
      <c r="D27" s="20"/>
      <c r="E27" s="41"/>
      <c r="F27" s="42"/>
      <c r="G27" s="22"/>
    </row>
    <row r="28" spans="1:7">
      <c r="A28" s="17"/>
      <c r="B28" s="39" t="s">
        <v>34</v>
      </c>
      <c r="C28" s="40"/>
      <c r="D28" s="20" t="s">
        <v>9</v>
      </c>
      <c r="E28" s="41">
        <v>7.0057299999999998</v>
      </c>
      <c r="F28" s="42" t="e">
        <f>ROUND(#REF!*#REF!*E28,-1)</f>
        <v>#REF!</v>
      </c>
      <c r="G28" s="43" t="e">
        <f>C28*F28</f>
        <v>#REF!</v>
      </c>
    </row>
    <row r="29" spans="1:7">
      <c r="A29" s="17"/>
      <c r="B29" s="39" t="s">
        <v>35</v>
      </c>
      <c r="C29" s="40"/>
      <c r="D29" s="20" t="s">
        <v>9</v>
      </c>
      <c r="E29" s="41">
        <v>27.877359999999999</v>
      </c>
      <c r="F29" s="42" t="e">
        <f>ROUND(#REF!*#REF!*E29,-1)</f>
        <v>#REF!</v>
      </c>
      <c r="G29" s="43" t="e">
        <f>C29*F29</f>
        <v>#REF!</v>
      </c>
    </row>
    <row r="30" spans="1:7">
      <c r="A30" s="17"/>
      <c r="B30" s="18"/>
      <c r="C30" s="37"/>
      <c r="D30" s="20"/>
      <c r="E30" s="41"/>
      <c r="F30" s="42"/>
      <c r="G30" s="22"/>
    </row>
    <row r="31" spans="1:7" ht="23.85" customHeight="1">
      <c r="A31" s="35">
        <f>COUNT(A7:A30)+1</f>
        <v>6</v>
      </c>
      <c r="B31" s="48" t="s">
        <v>36</v>
      </c>
      <c r="C31" s="37"/>
      <c r="D31" s="20"/>
      <c r="E31" s="41"/>
      <c r="F31" s="42"/>
      <c r="G31" s="22"/>
    </row>
    <row r="32" spans="1:7">
      <c r="A32" s="17"/>
      <c r="B32" s="39" t="s">
        <v>34</v>
      </c>
      <c r="C32" s="40"/>
      <c r="D32" s="20" t="s">
        <v>9</v>
      </c>
      <c r="E32" s="41">
        <v>6.1565899999999996</v>
      </c>
      <c r="F32" s="42" t="e">
        <f>ROUND(#REF!*#REF!*E32,-1)</f>
        <v>#REF!</v>
      </c>
      <c r="G32" s="43" t="e">
        <f>C32*F32</f>
        <v>#REF!</v>
      </c>
    </row>
    <row r="33" spans="1:7">
      <c r="A33" s="17"/>
      <c r="B33" s="39" t="s">
        <v>35</v>
      </c>
      <c r="C33" s="40"/>
      <c r="D33" s="20" t="s">
        <v>9</v>
      </c>
      <c r="E33" s="41">
        <v>24.131830000000001</v>
      </c>
      <c r="F33" s="42" t="e">
        <f>ROUND(#REF!*#REF!*E33,-1)</f>
        <v>#REF!</v>
      </c>
      <c r="G33" s="43" t="e">
        <f>C33*F33</f>
        <v>#REF!</v>
      </c>
    </row>
    <row r="34" spans="1:7">
      <c r="A34" s="17"/>
      <c r="B34" s="18" t="s">
        <v>37</v>
      </c>
      <c r="C34" s="37"/>
      <c r="D34" s="20"/>
      <c r="E34" s="41"/>
      <c r="F34" s="42"/>
      <c r="G34" s="22"/>
    </row>
    <row r="35" spans="1:7" ht="23.85" customHeight="1">
      <c r="A35" s="35">
        <f>COUNT(A7:A34)+1</f>
        <v>7</v>
      </c>
      <c r="B35" s="36" t="s">
        <v>38</v>
      </c>
      <c r="C35" s="37"/>
      <c r="D35" s="20"/>
      <c r="E35" s="41"/>
      <c r="F35" s="42"/>
      <c r="G35" s="22"/>
    </row>
    <row r="36" spans="1:7">
      <c r="A36" s="17"/>
      <c r="B36" s="39" t="s">
        <v>39</v>
      </c>
      <c r="C36" s="40"/>
      <c r="D36" s="20" t="s">
        <v>9</v>
      </c>
      <c r="E36" s="41">
        <v>17.05799</v>
      </c>
      <c r="F36" s="42" t="e">
        <f>ROUND(#REF!*#REF!*E36,-1)</f>
        <v>#REF!</v>
      </c>
      <c r="G36" s="43" t="e">
        <f>C36*F36</f>
        <v>#REF!</v>
      </c>
    </row>
    <row r="37" spans="1:7">
      <c r="A37" s="17"/>
      <c r="B37" s="39" t="s">
        <v>40</v>
      </c>
      <c r="C37" s="40"/>
      <c r="D37" s="20" t="s">
        <v>9</v>
      </c>
      <c r="E37" s="41">
        <v>30.713460000000001</v>
      </c>
      <c r="F37" s="42" t="e">
        <f>ROUND(#REF!*#REF!*E37,-1)</f>
        <v>#REF!</v>
      </c>
      <c r="G37" s="43" t="e">
        <f>C37*F37</f>
        <v>#REF!</v>
      </c>
    </row>
    <row r="38" spans="1:7">
      <c r="A38" s="17"/>
      <c r="B38" s="18" t="s">
        <v>37</v>
      </c>
      <c r="C38" s="37"/>
      <c r="D38" s="20"/>
      <c r="E38" s="41"/>
      <c r="F38" s="42"/>
      <c r="G38" s="22"/>
    </row>
    <row r="39" spans="1:7" ht="23.85" customHeight="1">
      <c r="A39" s="35">
        <f>COUNT(A7:A38)+1</f>
        <v>8</v>
      </c>
      <c r="B39" s="36" t="s">
        <v>41</v>
      </c>
      <c r="C39" s="37"/>
      <c r="D39" s="20"/>
      <c r="E39" s="41"/>
      <c r="F39" s="42"/>
      <c r="G39" s="22"/>
    </row>
    <row r="40" spans="1:7">
      <c r="A40" s="17"/>
      <c r="B40" s="39" t="s">
        <v>42</v>
      </c>
      <c r="C40" s="40"/>
      <c r="D40" s="20" t="s">
        <v>9</v>
      </c>
      <c r="E40" s="41">
        <v>5.7279299999999997</v>
      </c>
      <c r="F40" s="42" t="e">
        <f>ROUND(#REF!*#REF!*E40,-1)</f>
        <v>#REF!</v>
      </c>
      <c r="G40" s="43" t="e">
        <f>C40*F40</f>
        <v>#REF!</v>
      </c>
    </row>
    <row r="41" spans="1:7">
      <c r="A41" s="17"/>
      <c r="B41" s="39" t="s">
        <v>43</v>
      </c>
      <c r="C41" s="40"/>
      <c r="D41" s="20" t="s">
        <v>9</v>
      </c>
      <c r="E41" s="41">
        <v>18.417200000000001</v>
      </c>
      <c r="F41" s="42" t="e">
        <f>ROUND(#REF!*#REF!*E41,-1)</f>
        <v>#REF!</v>
      </c>
      <c r="G41" s="43" t="e">
        <f>C41*F41</f>
        <v>#REF!</v>
      </c>
    </row>
    <row r="42" spans="1:7">
      <c r="A42" s="17"/>
      <c r="B42" s="18" t="s">
        <v>37</v>
      </c>
      <c r="C42" s="37"/>
      <c r="D42" s="20"/>
      <c r="E42" s="41"/>
      <c r="F42" s="42"/>
      <c r="G42" s="22"/>
    </row>
    <row r="43" spans="1:7" ht="23.85" customHeight="1">
      <c r="A43" s="35">
        <f>COUNT(A7:A42)+1</f>
        <v>9</v>
      </c>
      <c r="B43" s="36" t="s">
        <v>44</v>
      </c>
      <c r="C43" s="37"/>
      <c r="D43" s="20"/>
      <c r="E43" s="41"/>
      <c r="F43" s="42"/>
      <c r="G43" s="22"/>
    </row>
    <row r="44" spans="1:7">
      <c r="A44" s="17"/>
      <c r="B44" s="39" t="s">
        <v>45</v>
      </c>
      <c r="C44" s="37"/>
      <c r="D44" s="20" t="s">
        <v>9</v>
      </c>
      <c r="E44" s="41">
        <v>10.40244</v>
      </c>
      <c r="F44" s="42" t="e">
        <f>ROUND(#REF!*#REF!*E44,-1)</f>
        <v>#REF!</v>
      </c>
      <c r="G44" s="43" t="e">
        <f>C44*F44</f>
        <v>#REF!</v>
      </c>
    </row>
    <row r="45" spans="1:7">
      <c r="A45" s="17"/>
      <c r="B45" s="18" t="s">
        <v>37</v>
      </c>
      <c r="C45" s="37"/>
      <c r="D45" s="20"/>
      <c r="E45" s="41"/>
      <c r="F45" s="42"/>
      <c r="G45" s="22"/>
    </row>
    <row r="46" spans="1:7" ht="23.85" customHeight="1">
      <c r="A46" s="35">
        <f>COUNT(A7:A45)+1</f>
        <v>10</v>
      </c>
      <c r="B46" s="36" t="s">
        <v>46</v>
      </c>
      <c r="C46" s="37"/>
      <c r="D46" s="20"/>
      <c r="E46" s="41"/>
      <c r="F46" s="42"/>
      <c r="G46" s="22"/>
    </row>
    <row r="47" spans="1:7">
      <c r="A47" s="17"/>
      <c r="B47" s="39" t="s">
        <v>47</v>
      </c>
      <c r="C47" s="40"/>
      <c r="D47" s="20" t="s">
        <v>9</v>
      </c>
      <c r="E47" s="41">
        <v>21.919509999999999</v>
      </c>
      <c r="F47" s="42" t="e">
        <f>ROUND(#REF!*#REF!*E47,-1)</f>
        <v>#REF!</v>
      </c>
      <c r="G47" s="43" t="e">
        <f>C47*F47</f>
        <v>#REF!</v>
      </c>
    </row>
    <row r="48" spans="1:7">
      <c r="A48" s="17"/>
      <c r="B48" s="39" t="s">
        <v>48</v>
      </c>
      <c r="C48" s="40"/>
      <c r="D48" s="20" t="s">
        <v>9</v>
      </c>
      <c r="E48" s="41">
        <v>34.28293</v>
      </c>
      <c r="F48" s="42" t="e">
        <f>ROUND(#REF!*#REF!*E48,-1)</f>
        <v>#REF!</v>
      </c>
      <c r="G48" s="43" t="e">
        <f>C48*F48</f>
        <v>#REF!</v>
      </c>
    </row>
    <row r="49" spans="1:7">
      <c r="A49" s="17"/>
      <c r="B49" s="18" t="s">
        <v>37</v>
      </c>
      <c r="C49" s="37"/>
      <c r="D49" s="20"/>
      <c r="E49" s="41"/>
      <c r="F49" s="42"/>
      <c r="G49" s="22"/>
    </row>
    <row r="50" spans="1:7" ht="46.35" customHeight="1">
      <c r="A50" s="35">
        <f>COUNT($A$7:A49)+1</f>
        <v>11</v>
      </c>
      <c r="B50" s="36" t="s">
        <v>49</v>
      </c>
      <c r="C50" s="40"/>
      <c r="D50" s="20"/>
      <c r="E50" s="49"/>
      <c r="F50" s="50"/>
      <c r="G50" s="43"/>
    </row>
    <row r="51" spans="1:7">
      <c r="A51" s="17"/>
      <c r="B51" s="39" t="s">
        <v>50</v>
      </c>
      <c r="C51" s="40"/>
      <c r="D51" s="20" t="s">
        <v>9</v>
      </c>
      <c r="E51" s="49">
        <v>45.731707319999998</v>
      </c>
      <c r="F51" s="42" t="e">
        <f>ROUND(#REF!*#REF!*E51,-1)</f>
        <v>#REF!</v>
      </c>
      <c r="G51" s="43" t="e">
        <f>C51*F51</f>
        <v>#REF!</v>
      </c>
    </row>
    <row r="52" spans="1:7">
      <c r="A52" s="17"/>
      <c r="B52" s="18"/>
      <c r="C52" s="40"/>
      <c r="D52" s="20"/>
      <c r="E52" s="49"/>
      <c r="F52" s="50"/>
      <c r="G52" s="43"/>
    </row>
    <row r="53" spans="1:7" ht="35.1" customHeight="1">
      <c r="A53" s="35">
        <f>COUNT($A$7:A52)+1</f>
        <v>12</v>
      </c>
      <c r="B53" s="36" t="s">
        <v>51</v>
      </c>
      <c r="C53" s="37"/>
      <c r="D53" s="20"/>
      <c r="E53" s="41"/>
      <c r="F53" s="42"/>
      <c r="G53" s="22"/>
    </row>
    <row r="54" spans="1:7">
      <c r="A54" s="17"/>
      <c r="B54" s="39" t="s">
        <v>42</v>
      </c>
      <c r="C54" s="40"/>
      <c r="D54" s="20" t="s">
        <v>9</v>
      </c>
      <c r="E54" s="41">
        <v>8.5442699999999991</v>
      </c>
      <c r="F54" s="42" t="e">
        <f>ROUND(#REF!*#REF!*E54,-1)</f>
        <v>#REF!</v>
      </c>
      <c r="G54" s="43" t="e">
        <f>C54*F54</f>
        <v>#REF!</v>
      </c>
    </row>
    <row r="55" spans="1:7">
      <c r="A55" s="17"/>
      <c r="B55" s="39" t="s">
        <v>43</v>
      </c>
      <c r="C55" s="40"/>
      <c r="D55" s="20" t="s">
        <v>9</v>
      </c>
      <c r="E55" s="41">
        <v>19.240410000000001</v>
      </c>
      <c r="F55" s="42" t="e">
        <f>ROUND(#REF!*#REF!*E55,-1)</f>
        <v>#REF!</v>
      </c>
      <c r="G55" s="43" t="e">
        <f>C55*F55</f>
        <v>#REF!</v>
      </c>
    </row>
    <row r="56" spans="1:7">
      <c r="A56" s="17"/>
      <c r="B56" s="18" t="s">
        <v>37</v>
      </c>
      <c r="C56" s="37"/>
      <c r="D56" s="20"/>
      <c r="E56" s="41"/>
      <c r="F56" s="42"/>
      <c r="G56" s="22"/>
    </row>
    <row r="57" spans="1:7" ht="35.1" customHeight="1">
      <c r="A57" s="35">
        <f>COUNT($A$7:A56)+1</f>
        <v>13</v>
      </c>
      <c r="B57" s="36" t="s">
        <v>52</v>
      </c>
      <c r="C57" s="37"/>
      <c r="D57" s="20"/>
      <c r="E57" s="41"/>
      <c r="F57" s="42"/>
      <c r="G57" s="22"/>
    </row>
    <row r="58" spans="1:7">
      <c r="A58" s="17"/>
      <c r="B58" s="39" t="s">
        <v>53</v>
      </c>
      <c r="C58" s="40"/>
      <c r="D58" s="20" t="s">
        <v>9</v>
      </c>
      <c r="E58" s="41">
        <v>65.609759999999994</v>
      </c>
      <c r="F58" s="42" t="e">
        <f>ROUND(#REF!*#REF!*E58,-1)</f>
        <v>#REF!</v>
      </c>
      <c r="G58" s="43" t="e">
        <f>C58*F58</f>
        <v>#REF!</v>
      </c>
    </row>
    <row r="59" spans="1:7">
      <c r="A59" s="17"/>
      <c r="B59" s="39" t="s">
        <v>54</v>
      </c>
      <c r="C59" s="40"/>
      <c r="D59" s="20" t="s">
        <v>9</v>
      </c>
      <c r="E59" s="41"/>
      <c r="F59" s="42" t="e">
        <f>ROUND(#REF!*#REF!*E59,-1)</f>
        <v>#REF!</v>
      </c>
      <c r="G59" s="43" t="e">
        <f>C59*F59</f>
        <v>#REF!</v>
      </c>
    </row>
    <row r="60" spans="1:7">
      <c r="A60" s="17"/>
      <c r="B60" s="39" t="s">
        <v>55</v>
      </c>
      <c r="C60" s="40"/>
      <c r="D60" s="20" t="s">
        <v>9</v>
      </c>
      <c r="E60" s="41">
        <v>43.256100000000004</v>
      </c>
      <c r="F60" s="42" t="e">
        <f>ROUND(#REF!*#REF!*E60,-1)</f>
        <v>#REF!</v>
      </c>
      <c r="G60" s="43" t="e">
        <f>C60*F60</f>
        <v>#REF!</v>
      </c>
    </row>
    <row r="61" spans="1:7">
      <c r="A61" s="17"/>
      <c r="B61" s="18" t="s">
        <v>37</v>
      </c>
      <c r="C61" s="37"/>
      <c r="D61" s="20"/>
      <c r="E61" s="41"/>
      <c r="F61" s="42"/>
      <c r="G61" s="22"/>
    </row>
    <row r="62" spans="1:7" ht="35.1" customHeight="1">
      <c r="A62" s="35">
        <f>COUNT($A$7:A61)+1</f>
        <v>14</v>
      </c>
      <c r="B62" s="36" t="s">
        <v>56</v>
      </c>
      <c r="C62" s="37"/>
      <c r="D62" s="20"/>
      <c r="E62" s="41"/>
      <c r="F62" s="42"/>
      <c r="G62" s="22"/>
    </row>
    <row r="63" spans="1:7">
      <c r="A63" s="17"/>
      <c r="B63" s="39" t="s">
        <v>45</v>
      </c>
      <c r="C63" s="40"/>
      <c r="D63" s="20" t="s">
        <v>9</v>
      </c>
      <c r="E63" s="41">
        <v>51.432679999999998</v>
      </c>
      <c r="F63" s="42" t="e">
        <f>ROUND(#REF!*#REF!*E63,-1)</f>
        <v>#REF!</v>
      </c>
      <c r="G63" s="43" t="e">
        <f t="shared" ref="G63:G69" si="0">C63*F63</f>
        <v>#REF!</v>
      </c>
    </row>
    <row r="64" spans="1:7">
      <c r="A64" s="17"/>
      <c r="B64" s="39" t="s">
        <v>57</v>
      </c>
      <c r="C64" s="40"/>
      <c r="D64" s="20" t="s">
        <v>9</v>
      </c>
      <c r="E64" s="41">
        <v>67.316339999999997</v>
      </c>
      <c r="F64" s="42" t="e">
        <f>ROUND(#REF!*#REF!*E64,-1)</f>
        <v>#REF!</v>
      </c>
      <c r="G64" s="43" t="e">
        <f t="shared" si="0"/>
        <v>#REF!</v>
      </c>
    </row>
    <row r="65" spans="1:7">
      <c r="A65" s="17"/>
      <c r="B65" s="39" t="s">
        <v>58</v>
      </c>
      <c r="C65" s="40"/>
      <c r="D65" s="20" t="s">
        <v>9</v>
      </c>
      <c r="E65" s="41">
        <v>114.29512</v>
      </c>
      <c r="F65" s="42" t="e">
        <f>ROUND(#REF!*#REF!*E65,-1)</f>
        <v>#REF!</v>
      </c>
      <c r="G65" s="43" t="e">
        <f t="shared" si="0"/>
        <v>#REF!</v>
      </c>
    </row>
    <row r="66" spans="1:7">
      <c r="A66" s="17"/>
      <c r="B66" s="39" t="s">
        <v>59</v>
      </c>
      <c r="C66" s="40"/>
      <c r="D66" s="20" t="s">
        <v>9</v>
      </c>
      <c r="E66" s="41">
        <v>179.10975999999999</v>
      </c>
      <c r="F66" s="42" t="e">
        <f>ROUND(#REF!*#REF!*E66,-1)</f>
        <v>#REF!</v>
      </c>
      <c r="G66" s="43" t="e">
        <f t="shared" si="0"/>
        <v>#REF!</v>
      </c>
    </row>
    <row r="67" spans="1:7">
      <c r="A67" s="17"/>
      <c r="B67" s="39" t="s">
        <v>53</v>
      </c>
      <c r="C67" s="40"/>
      <c r="D67" s="20" t="s">
        <v>9</v>
      </c>
      <c r="E67" s="41">
        <v>108.33317</v>
      </c>
      <c r="F67" s="42" t="e">
        <f>ROUND(#REF!*#REF!*E67,-1)</f>
        <v>#REF!</v>
      </c>
      <c r="G67" s="43" t="e">
        <f t="shared" si="0"/>
        <v>#REF!</v>
      </c>
    </row>
    <row r="68" spans="1:7">
      <c r="A68" s="17"/>
      <c r="B68" s="39" t="s">
        <v>54</v>
      </c>
      <c r="C68" s="40"/>
      <c r="D68" s="20" t="s">
        <v>9</v>
      </c>
      <c r="E68" s="41">
        <v>140.23645999999999</v>
      </c>
      <c r="F68" s="42" t="e">
        <f>ROUND(#REF!*#REF!*E68,-1)</f>
        <v>#REF!</v>
      </c>
      <c r="G68" s="43" t="e">
        <f t="shared" si="0"/>
        <v>#REF!</v>
      </c>
    </row>
    <row r="69" spans="1:7">
      <c r="A69" s="17"/>
      <c r="B69" s="39" t="s">
        <v>55</v>
      </c>
      <c r="C69" s="40"/>
      <c r="D69" s="20" t="s">
        <v>9</v>
      </c>
      <c r="E69" s="41">
        <v>169.68293</v>
      </c>
      <c r="F69" s="42" t="e">
        <f>ROUND(#REF!*#REF!*E69,-1)</f>
        <v>#REF!</v>
      </c>
      <c r="G69" s="43" t="e">
        <f t="shared" si="0"/>
        <v>#REF!</v>
      </c>
    </row>
    <row r="70" spans="1:7">
      <c r="A70" s="17"/>
      <c r="B70" s="18" t="s">
        <v>37</v>
      </c>
      <c r="C70" s="37"/>
      <c r="D70" s="20"/>
      <c r="E70" s="41"/>
      <c r="F70" s="42"/>
      <c r="G70" s="22"/>
    </row>
    <row r="71" spans="1:7" ht="46.35" customHeight="1">
      <c r="A71" s="35">
        <f>COUNT($A$7:A70)+1</f>
        <v>15</v>
      </c>
      <c r="B71" s="36" t="s">
        <v>60</v>
      </c>
      <c r="C71" s="51"/>
      <c r="D71" s="52"/>
      <c r="E71" s="41"/>
      <c r="F71" s="42"/>
      <c r="G71" s="53"/>
    </row>
    <row r="72" spans="1:7">
      <c r="A72" s="17"/>
      <c r="B72" s="39" t="s">
        <v>61</v>
      </c>
      <c r="C72" s="40"/>
      <c r="D72" s="20" t="s">
        <v>9</v>
      </c>
      <c r="E72" s="41">
        <v>59.4</v>
      </c>
      <c r="F72" s="42" t="e">
        <f>ROUND(#REF!*#REF!*E72,-1)</f>
        <v>#REF!</v>
      </c>
      <c r="G72" s="43" t="e">
        <f>C72*F72</f>
        <v>#REF!</v>
      </c>
    </row>
    <row r="73" spans="1:7">
      <c r="A73" s="17"/>
      <c r="B73" s="39" t="s">
        <v>62</v>
      </c>
      <c r="C73" s="40"/>
      <c r="D73" s="20" t="s">
        <v>9</v>
      </c>
      <c r="E73" s="41">
        <v>77.7</v>
      </c>
      <c r="F73" s="42" t="e">
        <f>ROUND(#REF!*#REF!*E73,-1)</f>
        <v>#REF!</v>
      </c>
      <c r="G73" s="43" t="e">
        <f>C73*F73</f>
        <v>#REF!</v>
      </c>
    </row>
    <row r="74" spans="1:7">
      <c r="A74" s="17"/>
      <c r="B74" s="39" t="s">
        <v>63</v>
      </c>
      <c r="C74" s="40"/>
      <c r="D74" s="20" t="s">
        <v>9</v>
      </c>
      <c r="E74" s="41">
        <v>125</v>
      </c>
      <c r="F74" s="42" t="e">
        <f>ROUND(#REF!*#REF!*E74,-1)</f>
        <v>#REF!</v>
      </c>
      <c r="G74" s="43" t="e">
        <f>C74*F74</f>
        <v>#REF!</v>
      </c>
    </row>
    <row r="75" spans="1:7">
      <c r="C75" s="54"/>
      <c r="E75" s="41"/>
      <c r="F75" s="42"/>
      <c r="G75" s="46"/>
    </row>
    <row r="76" spans="1:7" ht="35.1" customHeight="1">
      <c r="A76" s="35">
        <f>COUNT($A$7:A75)+1</f>
        <v>16</v>
      </c>
      <c r="B76" s="36" t="s">
        <v>64</v>
      </c>
      <c r="C76" s="51"/>
      <c r="D76" s="52"/>
      <c r="E76" s="41"/>
      <c r="F76" s="42"/>
      <c r="G76" s="53"/>
    </row>
    <row r="77" spans="1:7">
      <c r="A77" s="17"/>
      <c r="B77" s="39" t="s">
        <v>61</v>
      </c>
      <c r="C77" s="40"/>
      <c r="D77" s="20" t="s">
        <v>9</v>
      </c>
      <c r="E77" s="41">
        <v>59.4</v>
      </c>
      <c r="F77" s="42" t="e">
        <f>ROUND(#REF!*#REF!*E77,-1)</f>
        <v>#REF!</v>
      </c>
      <c r="G77" s="43" t="e">
        <f>C77*F77</f>
        <v>#REF!</v>
      </c>
    </row>
    <row r="78" spans="1:7">
      <c r="A78" s="17"/>
      <c r="B78" s="39" t="s">
        <v>62</v>
      </c>
      <c r="C78" s="40"/>
      <c r="D78" s="20" t="s">
        <v>9</v>
      </c>
      <c r="E78" s="41">
        <v>77.7</v>
      </c>
      <c r="F78" s="42" t="e">
        <f>ROUND(#REF!*#REF!*E78,-1)</f>
        <v>#REF!</v>
      </c>
      <c r="G78" s="43" t="e">
        <f>C78*F78</f>
        <v>#REF!</v>
      </c>
    </row>
    <row r="79" spans="1:7">
      <c r="A79" s="17"/>
      <c r="B79" s="39" t="s">
        <v>63</v>
      </c>
      <c r="C79" s="40"/>
      <c r="D79" s="20" t="s">
        <v>9</v>
      </c>
      <c r="E79" s="41">
        <v>125</v>
      </c>
      <c r="F79" s="42" t="e">
        <f>ROUND(#REF!*#REF!*E79,-1)</f>
        <v>#REF!</v>
      </c>
      <c r="G79" s="43" t="e">
        <f>C79*F79</f>
        <v>#REF!</v>
      </c>
    </row>
    <row r="80" spans="1:7">
      <c r="B80" s="18"/>
      <c r="C80" s="37"/>
      <c r="D80" s="20"/>
      <c r="E80" s="41"/>
      <c r="F80" s="42"/>
      <c r="G80" s="22"/>
    </row>
    <row r="81" spans="1:7" ht="57.4" customHeight="1">
      <c r="A81" s="35">
        <f>COUNT($A$7:A80)+1</f>
        <v>17</v>
      </c>
      <c r="B81" s="36" t="s">
        <v>65</v>
      </c>
      <c r="C81" s="55"/>
      <c r="D81" s="56"/>
      <c r="E81" s="41"/>
      <c r="F81" s="42"/>
      <c r="G81" s="57"/>
    </row>
    <row r="82" spans="1:7">
      <c r="A82" s="17"/>
      <c r="B82" s="45" t="s">
        <v>66</v>
      </c>
      <c r="C82" s="54"/>
      <c r="D82" s="5" t="s">
        <v>9</v>
      </c>
      <c r="E82" s="41">
        <v>409.96138000000002</v>
      </c>
      <c r="F82" s="42" t="e">
        <f>ROUND(#REF!*#REF!*E82,-1)</f>
        <v>#REF!</v>
      </c>
      <c r="G82" s="46" t="e">
        <f>C82*F82</f>
        <v>#REF!</v>
      </c>
    </row>
    <row r="83" spans="1:7">
      <c r="A83" s="17"/>
      <c r="B83" s="18"/>
      <c r="C83" s="37"/>
      <c r="D83" s="20"/>
      <c r="E83" s="41"/>
      <c r="F83" s="42"/>
      <c r="G83" s="22"/>
    </row>
    <row r="84" spans="1:7" ht="68.650000000000006" customHeight="1">
      <c r="A84" s="35">
        <f>COUNT($A$7:A83)+1</f>
        <v>18</v>
      </c>
      <c r="B84" s="36" t="s">
        <v>67</v>
      </c>
      <c r="C84" s="37"/>
      <c r="D84" s="20"/>
      <c r="E84" s="41"/>
      <c r="F84" s="42"/>
      <c r="G84" s="22"/>
    </row>
    <row r="85" spans="1:7">
      <c r="A85" s="17"/>
      <c r="B85" s="39" t="s">
        <v>68</v>
      </c>
      <c r="C85" s="37"/>
      <c r="D85" s="20" t="s">
        <v>9</v>
      </c>
      <c r="E85" s="41">
        <v>54.878050000000002</v>
      </c>
      <c r="F85" s="42" t="e">
        <f>ROUND(#REF!*#REF!*E85,-1)</f>
        <v>#REF!</v>
      </c>
      <c r="G85" s="43" t="e">
        <f>C85*F85</f>
        <v>#REF!</v>
      </c>
    </row>
    <row r="86" spans="1:7">
      <c r="A86" s="17"/>
      <c r="B86" s="39" t="s">
        <v>69</v>
      </c>
      <c r="C86" s="37"/>
      <c r="D86" s="20" t="s">
        <v>9</v>
      </c>
      <c r="E86" s="41">
        <v>67.073170000000005</v>
      </c>
      <c r="F86" s="42" t="e">
        <f>ROUND(#REF!*#REF!*E86,-1)</f>
        <v>#REF!</v>
      </c>
      <c r="G86" s="43" t="e">
        <f>C86*F86</f>
        <v>#REF!</v>
      </c>
    </row>
    <row r="87" spans="1:7">
      <c r="A87" s="17"/>
      <c r="B87" s="18"/>
      <c r="C87" s="37"/>
      <c r="D87" s="20"/>
      <c r="E87" s="41"/>
      <c r="F87" s="42"/>
      <c r="G87" s="22"/>
    </row>
    <row r="88" spans="1:7" ht="68.650000000000006" customHeight="1">
      <c r="A88" s="35">
        <f>COUNT($A$7:A87)+1</f>
        <v>19</v>
      </c>
      <c r="B88" s="36" t="s">
        <v>70</v>
      </c>
      <c r="C88" s="37"/>
      <c r="D88" s="20"/>
      <c r="E88" s="41"/>
      <c r="F88" s="42"/>
      <c r="G88" s="22"/>
    </row>
    <row r="89" spans="1:7">
      <c r="A89" s="17"/>
      <c r="B89" s="39" t="s">
        <v>68</v>
      </c>
      <c r="C89" s="37"/>
      <c r="D89" s="20" t="s">
        <v>9</v>
      </c>
      <c r="E89" s="41">
        <v>54.878050000000002</v>
      </c>
      <c r="F89" s="42" t="e">
        <f>ROUND(#REF!*#REF!*E89,-1)</f>
        <v>#REF!</v>
      </c>
      <c r="G89" s="43" t="e">
        <f>C89*F89</f>
        <v>#REF!</v>
      </c>
    </row>
    <row r="90" spans="1:7">
      <c r="A90" s="17"/>
      <c r="B90" s="39" t="s">
        <v>69</v>
      </c>
      <c r="C90" s="37"/>
      <c r="D90" s="20" t="s">
        <v>9</v>
      </c>
      <c r="E90" s="41">
        <v>67.073170000000005</v>
      </c>
      <c r="F90" s="42" t="e">
        <f>ROUND(#REF!*#REF!*E90,-1)</f>
        <v>#REF!</v>
      </c>
      <c r="G90" s="43" t="e">
        <f>C90*F90</f>
        <v>#REF!</v>
      </c>
    </row>
    <row r="91" spans="1:7">
      <c r="A91" s="17"/>
      <c r="B91" s="18"/>
      <c r="C91" s="37"/>
      <c r="D91" s="20"/>
      <c r="E91" s="41"/>
      <c r="F91" s="42"/>
      <c r="G91" s="22"/>
    </row>
    <row r="92" spans="1:7" ht="68.650000000000006" customHeight="1">
      <c r="A92" s="35">
        <f>COUNT($A$7:A91)+1</f>
        <v>20</v>
      </c>
      <c r="B92" s="36" t="s">
        <v>71</v>
      </c>
      <c r="C92" s="37"/>
      <c r="D92" s="20"/>
      <c r="E92" s="41"/>
      <c r="F92" s="42"/>
      <c r="G92" s="22"/>
    </row>
    <row r="93" spans="1:7">
      <c r="A93" s="17"/>
      <c r="B93" s="39" t="s">
        <v>72</v>
      </c>
      <c r="C93" s="37"/>
      <c r="D93" s="20" t="s">
        <v>9</v>
      </c>
      <c r="E93" s="41">
        <v>20.50244</v>
      </c>
      <c r="F93" s="42" t="e">
        <f>ROUND(#REF!*#REF!*E93,-1)</f>
        <v>#REF!</v>
      </c>
      <c r="G93" s="43" t="e">
        <f>C93*F93</f>
        <v>#REF!</v>
      </c>
    </row>
    <row r="94" spans="1:7">
      <c r="A94" s="17"/>
      <c r="B94" s="39" t="s">
        <v>66</v>
      </c>
      <c r="C94" s="37"/>
      <c r="D94" s="20" t="s">
        <v>9</v>
      </c>
      <c r="E94" s="41">
        <v>72.718779999999995</v>
      </c>
      <c r="F94" s="42" t="e">
        <f>ROUND(#REF!*#REF!*E94,-1)</f>
        <v>#REF!</v>
      </c>
      <c r="G94" s="43" t="e">
        <f>C94*F94</f>
        <v>#REF!</v>
      </c>
    </row>
    <row r="95" spans="1:7">
      <c r="A95" s="17"/>
      <c r="B95" s="39"/>
      <c r="C95" s="37"/>
      <c r="D95" s="20"/>
      <c r="E95" s="41"/>
      <c r="F95" s="42"/>
      <c r="G95" s="43"/>
    </row>
    <row r="96" spans="1:7" ht="57.4" customHeight="1">
      <c r="A96" s="35">
        <f>COUNT($A$7:A95)+1</f>
        <v>21</v>
      </c>
      <c r="B96" s="58" t="s">
        <v>73</v>
      </c>
      <c r="C96" s="1"/>
      <c r="D96" s="59"/>
      <c r="E96" s="60"/>
      <c r="F96" s="61"/>
      <c r="G96" s="62"/>
    </row>
    <row r="97" spans="1:7" ht="16.5" customHeight="1">
      <c r="A97" s="17"/>
      <c r="B97" s="63" t="s">
        <v>74</v>
      </c>
      <c r="C97" s="1"/>
      <c r="D97" s="59"/>
      <c r="E97" s="60"/>
      <c r="F97" s="61"/>
      <c r="G97" s="62"/>
    </row>
    <row r="98" spans="1:7">
      <c r="A98" s="17"/>
      <c r="B98" s="64"/>
      <c r="C98" s="1"/>
      <c r="D98" s="59" t="s">
        <v>9</v>
      </c>
      <c r="E98" s="60">
        <v>43</v>
      </c>
      <c r="F98" s="65" t="e">
        <f>ROUND((#REF!*#REF!*E98),-1)</f>
        <v>#REF!</v>
      </c>
      <c r="G98" s="66" t="e">
        <f>C98*F98</f>
        <v>#REF!</v>
      </c>
    </row>
    <row r="99" spans="1:7">
      <c r="A99" s="17"/>
      <c r="B99" s="39"/>
      <c r="C99" s="37"/>
      <c r="D99" s="20"/>
      <c r="E99" s="41"/>
      <c r="F99" s="42"/>
      <c r="G99" s="43"/>
    </row>
    <row r="100" spans="1:7" ht="46.35" customHeight="1">
      <c r="A100" s="35">
        <f>COUNT($A$7:A99)+1</f>
        <v>22</v>
      </c>
      <c r="B100" s="36" t="s">
        <v>75</v>
      </c>
      <c r="C100" s="37"/>
      <c r="D100" s="20"/>
      <c r="E100" s="41"/>
      <c r="F100" s="42"/>
      <c r="G100" s="22"/>
    </row>
    <row r="101" spans="1:7">
      <c r="A101" s="17"/>
      <c r="B101" s="39" t="s">
        <v>76</v>
      </c>
      <c r="C101" s="40"/>
      <c r="D101" s="20" t="s">
        <v>9</v>
      </c>
      <c r="E101" s="41">
        <v>101.14646</v>
      </c>
      <c r="F101" s="42" t="e">
        <f>ROUND(#REF!*#REF!*E101,-1)</f>
        <v>#REF!</v>
      </c>
      <c r="G101" s="43" t="e">
        <f>C101*F101</f>
        <v>#REF!</v>
      </c>
    </row>
    <row r="102" spans="1:7">
      <c r="A102" s="17"/>
      <c r="B102" s="18"/>
      <c r="C102" s="37"/>
      <c r="D102" s="20"/>
      <c r="E102" s="41"/>
      <c r="F102" s="42"/>
      <c r="G102" s="22"/>
    </row>
    <row r="103" spans="1:7" ht="46.35" customHeight="1">
      <c r="A103" s="35">
        <f>COUNT($A$7:A102)+1</f>
        <v>23</v>
      </c>
      <c r="B103" s="36" t="s">
        <v>77</v>
      </c>
      <c r="C103" s="37"/>
      <c r="D103" s="20"/>
      <c r="E103" s="41"/>
      <c r="F103" s="42"/>
      <c r="G103" s="22"/>
    </row>
    <row r="104" spans="1:7">
      <c r="A104" s="17"/>
      <c r="B104" s="39" t="s">
        <v>78</v>
      </c>
      <c r="C104" s="40"/>
      <c r="D104" s="20" t="s">
        <v>9</v>
      </c>
      <c r="E104" s="41">
        <v>12.855980000000001</v>
      </c>
      <c r="F104" s="42" t="e">
        <f>ROUND(#REF!*#REF!*E104,-1)</f>
        <v>#REF!</v>
      </c>
      <c r="G104" s="43" t="e">
        <f>C104*F104</f>
        <v>#REF!</v>
      </c>
    </row>
    <row r="105" spans="1:7">
      <c r="A105" s="17"/>
      <c r="B105" s="39" t="s">
        <v>79</v>
      </c>
      <c r="C105" s="40"/>
      <c r="D105" s="20" t="s">
        <v>9</v>
      </c>
      <c r="E105" s="41">
        <v>17.883659999999999</v>
      </c>
      <c r="F105" s="42" t="e">
        <f>ROUND(#REF!*#REF!*E105,-1)</f>
        <v>#REF!</v>
      </c>
      <c r="G105" s="43" t="e">
        <f>C105*F105</f>
        <v>#REF!</v>
      </c>
    </row>
    <row r="106" spans="1:7">
      <c r="A106" s="17"/>
      <c r="B106" s="39" t="s">
        <v>80</v>
      </c>
      <c r="C106" s="40"/>
      <c r="D106" s="20" t="s">
        <v>9</v>
      </c>
      <c r="E106" s="41">
        <v>39.268659999999997</v>
      </c>
      <c r="F106" s="42" t="e">
        <f>ROUND(#REF!*#REF!*E106,-1)</f>
        <v>#REF!</v>
      </c>
      <c r="G106" s="43" t="e">
        <f>C106*F106</f>
        <v>#REF!</v>
      </c>
    </row>
    <row r="107" spans="1:7">
      <c r="A107" s="17"/>
      <c r="B107" s="39"/>
      <c r="C107" s="37"/>
      <c r="D107" s="20"/>
      <c r="E107" s="41"/>
      <c r="F107" s="42"/>
      <c r="G107" s="22"/>
    </row>
    <row r="108" spans="1:7" ht="46.35" customHeight="1">
      <c r="A108" s="35">
        <f>COUNT($A$7:A107)+1</f>
        <v>24</v>
      </c>
      <c r="B108" s="36" t="s">
        <v>81</v>
      </c>
      <c r="C108" s="37"/>
      <c r="D108" s="20"/>
      <c r="E108" s="41"/>
      <c r="F108" s="42"/>
      <c r="G108" s="22"/>
    </row>
    <row r="109" spans="1:7">
      <c r="A109" s="17"/>
      <c r="B109" s="39" t="s">
        <v>82</v>
      </c>
      <c r="C109" s="37"/>
      <c r="D109" s="20" t="s">
        <v>9</v>
      </c>
      <c r="E109" s="41">
        <v>39.678130000000003</v>
      </c>
      <c r="F109" s="42" t="e">
        <f>ROUND(#REF!*#REF!*E109,-1)</f>
        <v>#REF!</v>
      </c>
      <c r="G109" s="43" t="e">
        <f>C109*F109</f>
        <v>#REF!</v>
      </c>
    </row>
    <row r="110" spans="1:7">
      <c r="A110" s="17"/>
      <c r="B110" s="39" t="s">
        <v>83</v>
      </c>
      <c r="C110" s="37"/>
      <c r="D110" s="20" t="s">
        <v>9</v>
      </c>
      <c r="E110" s="41">
        <v>52.73171</v>
      </c>
      <c r="F110" s="42" t="e">
        <f>ROUND(#REF!*#REF!*E110,-1)</f>
        <v>#REF!</v>
      </c>
      <c r="G110" s="43" t="e">
        <f>C110*F110</f>
        <v>#REF!</v>
      </c>
    </row>
    <row r="111" spans="1:7">
      <c r="A111" s="17"/>
      <c r="B111" s="39" t="s">
        <v>84</v>
      </c>
      <c r="C111" s="37"/>
      <c r="D111" s="20" t="s">
        <v>9</v>
      </c>
      <c r="E111" s="41">
        <v>64.451220000000006</v>
      </c>
      <c r="F111" s="42" t="e">
        <f>ROUND(#REF!*#REF!*E111,-1)</f>
        <v>#REF!</v>
      </c>
      <c r="G111" s="43" t="e">
        <f>C111*F111</f>
        <v>#REF!</v>
      </c>
    </row>
    <row r="112" spans="1:7">
      <c r="A112" s="17"/>
      <c r="B112" s="18"/>
      <c r="C112" s="37"/>
      <c r="D112" s="20"/>
      <c r="E112" s="41"/>
      <c r="F112" s="42"/>
      <c r="G112" s="22"/>
    </row>
    <row r="113" spans="1:7" ht="68.650000000000006" customHeight="1">
      <c r="A113" s="35">
        <f>COUNT($A$7:A112)+1</f>
        <v>25</v>
      </c>
      <c r="B113" s="36" t="s">
        <v>85</v>
      </c>
      <c r="C113" s="37"/>
      <c r="D113" s="20"/>
      <c r="E113" s="41"/>
      <c r="F113" s="42"/>
      <c r="G113" s="22"/>
    </row>
    <row r="114" spans="1:7">
      <c r="A114" s="17"/>
      <c r="B114" s="18"/>
      <c r="C114" s="37"/>
      <c r="D114" s="20" t="s">
        <v>8</v>
      </c>
      <c r="E114" s="41">
        <v>4.5243900000000004</v>
      </c>
      <c r="F114" s="42" t="e">
        <f>ROUND(#REF!*#REF!*E114,-1)</f>
        <v>#REF!</v>
      </c>
      <c r="G114" s="43" t="e">
        <f>C114*F114</f>
        <v>#REF!</v>
      </c>
    </row>
    <row r="115" spans="1:7">
      <c r="A115" s="17"/>
      <c r="B115" s="18"/>
      <c r="C115" s="37"/>
      <c r="D115" s="20"/>
      <c r="E115" s="41"/>
      <c r="F115" s="42"/>
      <c r="G115" s="22"/>
    </row>
    <row r="116" spans="1:7" ht="57.4" customHeight="1">
      <c r="A116" s="35">
        <f>COUNT($A$7:A115)+1</f>
        <v>26</v>
      </c>
      <c r="B116" s="36" t="s">
        <v>86</v>
      </c>
      <c r="C116" s="37"/>
      <c r="D116" s="20"/>
      <c r="E116" s="41"/>
      <c r="F116" s="42"/>
      <c r="G116" s="22"/>
    </row>
    <row r="117" spans="1:7">
      <c r="A117" s="17"/>
      <c r="B117" s="39" t="s">
        <v>87</v>
      </c>
      <c r="C117" s="37"/>
      <c r="D117" s="20" t="s">
        <v>9</v>
      </c>
      <c r="E117" s="41">
        <v>49.146340000000002</v>
      </c>
      <c r="F117" s="42" t="e">
        <f>ROUND(#REF!*#REF!*E117,-1)</f>
        <v>#REF!</v>
      </c>
      <c r="G117" s="43" t="e">
        <f>C117*F117</f>
        <v>#REF!</v>
      </c>
    </row>
    <row r="118" spans="1:7">
      <c r="A118" s="17"/>
      <c r="B118" s="39" t="s">
        <v>88</v>
      </c>
      <c r="C118" s="37"/>
      <c r="D118" s="20" t="s">
        <v>9</v>
      </c>
      <c r="E118" s="41">
        <v>65</v>
      </c>
      <c r="F118" s="42" t="e">
        <f>ROUND(#REF!*#REF!*E118,-1)</f>
        <v>#REF!</v>
      </c>
      <c r="G118" s="43" t="e">
        <f>C118*F118</f>
        <v>#REF!</v>
      </c>
    </row>
    <row r="119" spans="1:7">
      <c r="A119" s="17"/>
      <c r="B119" s="18"/>
      <c r="C119" s="37"/>
      <c r="D119" s="20"/>
      <c r="E119" s="41"/>
      <c r="F119" s="42"/>
      <c r="G119" s="22"/>
    </row>
    <row r="120" spans="1:7" ht="57.4" customHeight="1">
      <c r="A120" s="35">
        <f>COUNT($A$7:A119)+1</f>
        <v>27</v>
      </c>
      <c r="B120" s="36" t="s">
        <v>89</v>
      </c>
      <c r="C120" s="37"/>
      <c r="D120" s="20"/>
      <c r="E120" s="41"/>
      <c r="F120" s="42"/>
      <c r="G120" s="22"/>
    </row>
    <row r="121" spans="1:7">
      <c r="A121" s="17"/>
      <c r="B121" s="39" t="s">
        <v>87</v>
      </c>
      <c r="C121" s="37"/>
      <c r="D121" s="20" t="s">
        <v>9</v>
      </c>
      <c r="E121" s="41">
        <v>49.146340000000002</v>
      </c>
      <c r="F121" s="42" t="e">
        <f>ROUND(#REF!*#REF!*E121,-1)</f>
        <v>#REF!</v>
      </c>
      <c r="G121" s="43" t="e">
        <f>C121*F121</f>
        <v>#REF!</v>
      </c>
    </row>
    <row r="122" spans="1:7">
      <c r="A122" s="17"/>
      <c r="B122" s="39" t="s">
        <v>88</v>
      </c>
      <c r="C122" s="37"/>
      <c r="D122" s="20" t="s">
        <v>9</v>
      </c>
      <c r="E122" s="41">
        <v>65</v>
      </c>
      <c r="F122" s="42" t="e">
        <f>ROUND(#REF!*#REF!*E122,-1)</f>
        <v>#REF!</v>
      </c>
      <c r="G122" s="43" t="e">
        <f>C122*F122</f>
        <v>#REF!</v>
      </c>
    </row>
    <row r="123" spans="1:7">
      <c r="A123" s="17"/>
      <c r="B123" s="18"/>
      <c r="C123" s="37"/>
      <c r="D123" s="20"/>
      <c r="E123" s="41"/>
      <c r="F123" s="42"/>
      <c r="G123" s="22"/>
    </row>
    <row r="124" spans="1:7" ht="46.35" customHeight="1">
      <c r="A124" s="35">
        <f>COUNT($A$7:A123)+1</f>
        <v>28</v>
      </c>
      <c r="B124" s="36" t="s">
        <v>90</v>
      </c>
      <c r="C124" s="37"/>
      <c r="D124" s="20"/>
      <c r="E124" s="41"/>
      <c r="F124" s="42"/>
      <c r="G124" s="22"/>
    </row>
    <row r="125" spans="1:7" ht="15.75">
      <c r="A125" s="17"/>
      <c r="B125" s="18"/>
      <c r="C125" s="37"/>
      <c r="D125" s="20" t="s">
        <v>6</v>
      </c>
      <c r="E125" s="41">
        <v>7.5365799999999998</v>
      </c>
      <c r="F125" s="42" t="e">
        <f>ROUND(#REF!*#REF!*E125,-1)</f>
        <v>#REF!</v>
      </c>
      <c r="G125" s="43" t="e">
        <f>C125*F125</f>
        <v>#REF!</v>
      </c>
    </row>
    <row r="126" spans="1:7">
      <c r="A126" s="17"/>
      <c r="B126" s="18"/>
      <c r="C126" s="37"/>
      <c r="D126" s="20"/>
      <c r="E126" s="41"/>
      <c r="F126" s="42"/>
      <c r="G126" s="22"/>
    </row>
    <row r="127" spans="1:7" ht="57.4" customHeight="1">
      <c r="A127" s="35">
        <f>COUNT($A$7:A126)+1</f>
        <v>29</v>
      </c>
      <c r="B127" s="36" t="s">
        <v>91</v>
      </c>
      <c r="C127" s="37"/>
      <c r="D127" s="20"/>
      <c r="E127" s="41"/>
      <c r="F127" s="42"/>
      <c r="G127" s="22"/>
    </row>
    <row r="128" spans="1:7" ht="15.75">
      <c r="A128" s="17"/>
      <c r="B128" s="18"/>
      <c r="C128" s="37"/>
      <c r="D128" s="20" t="s">
        <v>6</v>
      </c>
      <c r="E128" s="41">
        <v>14.03659</v>
      </c>
      <c r="F128" s="42" t="e">
        <f>ROUND(#REF!*#REF!*E128,-1)</f>
        <v>#REF!</v>
      </c>
      <c r="G128" s="43" t="e">
        <f>C128*F128</f>
        <v>#REF!</v>
      </c>
    </row>
    <row r="129" spans="1:7">
      <c r="A129" s="17"/>
      <c r="B129" s="18"/>
      <c r="C129" s="37"/>
      <c r="D129" s="20"/>
      <c r="E129" s="41"/>
      <c r="F129" s="42"/>
      <c r="G129" s="22"/>
    </row>
    <row r="130" spans="1:7" ht="46.35" customHeight="1">
      <c r="A130" s="35">
        <f>COUNT($A$7:A129)+1</f>
        <v>30</v>
      </c>
      <c r="B130" s="36" t="s">
        <v>92</v>
      </c>
      <c r="C130" s="37"/>
      <c r="D130" s="20"/>
      <c r="E130" s="41"/>
      <c r="F130" s="42"/>
      <c r="G130" s="22"/>
    </row>
    <row r="131" spans="1:7">
      <c r="A131" s="17"/>
      <c r="B131" s="18"/>
      <c r="C131" s="37"/>
      <c r="D131" s="20" t="s">
        <v>9</v>
      </c>
      <c r="E131" s="41">
        <v>35.814959999999999</v>
      </c>
      <c r="F131" s="42" t="e">
        <f>ROUND(#REF!*#REF!*E131,-1)</f>
        <v>#REF!</v>
      </c>
      <c r="G131" s="43" t="e">
        <f>C131*F131</f>
        <v>#REF!</v>
      </c>
    </row>
    <row r="132" spans="1:7">
      <c r="A132" s="17"/>
      <c r="B132" s="18"/>
      <c r="C132" s="37"/>
      <c r="D132" s="20"/>
      <c r="E132" s="32"/>
      <c r="F132" s="38"/>
      <c r="G132" s="22"/>
    </row>
    <row r="133" spans="1:7" ht="42" customHeight="1">
      <c r="A133" s="35">
        <f>COUNT($A$7:A132)+1</f>
        <v>31</v>
      </c>
      <c r="B133" s="67" t="s">
        <v>93</v>
      </c>
      <c r="C133" s="37"/>
      <c r="D133" s="20"/>
      <c r="E133" s="32"/>
      <c r="F133" s="38"/>
      <c r="G133" s="22"/>
    </row>
    <row r="134" spans="1:7">
      <c r="C134" s="54"/>
      <c r="D134" s="5" t="s">
        <v>7</v>
      </c>
      <c r="E134" s="41">
        <v>3.2317100000000001</v>
      </c>
      <c r="F134" s="42" t="e">
        <f>ROUND(#REF!*#REF!*E134,-1)</f>
        <v>#REF!</v>
      </c>
      <c r="G134" s="46" t="e">
        <f>C134*F134</f>
        <v>#REF!</v>
      </c>
    </row>
    <row r="135" spans="1:7">
      <c r="A135" s="17"/>
      <c r="B135" s="18"/>
      <c r="C135" s="37"/>
      <c r="D135" s="20"/>
      <c r="E135" s="41"/>
      <c r="F135" s="38"/>
      <c r="G135" s="22"/>
    </row>
    <row r="136" spans="1:7" ht="46.35" customHeight="1">
      <c r="A136" s="35">
        <f>COUNT($A$7:A135)+1</f>
        <v>32</v>
      </c>
      <c r="B136" s="36" t="s">
        <v>94</v>
      </c>
      <c r="C136" s="37"/>
      <c r="D136" s="20"/>
      <c r="E136" s="32"/>
      <c r="F136" s="38"/>
      <c r="G136" s="22"/>
    </row>
    <row r="137" spans="1:7">
      <c r="C137" s="54"/>
      <c r="D137" s="68" t="s">
        <v>95</v>
      </c>
      <c r="E137" s="41"/>
      <c r="G137" s="46" t="e">
        <f>ROUND(0.03*(SUM(G8:G134)),-1)</f>
        <v>#REF!</v>
      </c>
    </row>
    <row r="138" spans="1:7">
      <c r="A138" s="17"/>
      <c r="B138" s="18"/>
      <c r="C138" s="37"/>
      <c r="D138" s="20"/>
      <c r="E138" s="32"/>
      <c r="F138" s="38"/>
      <c r="G138" s="22"/>
    </row>
    <row r="139" spans="1:7" ht="46.35" customHeight="1">
      <c r="A139" s="69">
        <f>COUNT($A$7:A138)+1</f>
        <v>33</v>
      </c>
      <c r="B139" s="48" t="s">
        <v>96</v>
      </c>
      <c r="C139" s="54"/>
      <c r="E139" s="41"/>
      <c r="G139" s="46"/>
    </row>
    <row r="140" spans="1:7">
      <c r="C140" s="54"/>
      <c r="D140" s="68">
        <v>0.06</v>
      </c>
      <c r="E140" s="41"/>
      <c r="G140" s="46" t="e">
        <f>ROUND(D140*(SUM(G8:G134)),-1)</f>
        <v>#REF!</v>
      </c>
    </row>
    <row r="141" spans="1:7">
      <c r="A141" s="17"/>
      <c r="B141" s="18"/>
      <c r="C141" s="37"/>
      <c r="D141" s="20"/>
      <c r="E141" s="32"/>
      <c r="F141" s="38"/>
      <c r="G141" s="22"/>
    </row>
    <row r="142" spans="1:7">
      <c r="A142" s="70"/>
      <c r="B142" s="71" t="s">
        <v>97</v>
      </c>
      <c r="C142" s="72"/>
      <c r="D142" s="73"/>
      <c r="E142" s="71" t="s">
        <v>98</v>
      </c>
      <c r="F142" s="74"/>
      <c r="G142" s="75" t="e">
        <f>SUM(G8:G140)</f>
        <v>#REF!</v>
      </c>
    </row>
    <row r="143" spans="1:7">
      <c r="E143" s="18"/>
    </row>
    <row r="144" spans="1:7">
      <c r="E144" s="20"/>
    </row>
    <row r="145" spans="5:5">
      <c r="E145" s="20"/>
    </row>
    <row r="146" spans="5:5">
      <c r="E146" s="20"/>
    </row>
    <row r="147" spans="5:5">
      <c r="E147" s="20"/>
    </row>
    <row r="148" spans="5:5">
      <c r="E148" s="20"/>
    </row>
    <row r="149" spans="5:5">
      <c r="E149" s="20"/>
    </row>
    <row r="150" spans="5:5">
      <c r="E150" s="20"/>
    </row>
    <row r="151" spans="5:5">
      <c r="E151" s="20"/>
    </row>
    <row r="152" spans="5:5">
      <c r="E152" s="20"/>
    </row>
    <row r="153" spans="5:5">
      <c r="E153" s="20"/>
    </row>
    <row r="154" spans="5:5">
      <c r="E154" s="20"/>
    </row>
    <row r="155" spans="5:5">
      <c r="E155" s="20"/>
    </row>
    <row r="156" spans="5:5">
      <c r="E156" s="20"/>
    </row>
    <row r="157" spans="5:5">
      <c r="E157" s="20"/>
    </row>
    <row r="158" spans="5:5">
      <c r="E158" s="20"/>
    </row>
    <row r="159" spans="5:5">
      <c r="E159" s="20"/>
    </row>
    <row r="160" spans="5:5">
      <c r="E160" s="20"/>
    </row>
    <row r="161" spans="5:7">
      <c r="E161" s="20"/>
    </row>
    <row r="162" spans="5:7">
      <c r="E162" s="20"/>
    </row>
    <row r="163" spans="5:7">
      <c r="E163" s="20"/>
    </row>
    <row r="164" spans="5:7">
      <c r="E164" s="20"/>
    </row>
    <row r="165" spans="5:7">
      <c r="E165" s="20"/>
    </row>
    <row r="166" spans="5:7">
      <c r="E166" s="20"/>
    </row>
    <row r="167" spans="5:7">
      <c r="E167" s="20"/>
    </row>
    <row r="168" spans="5:7">
      <c r="E168" s="20"/>
    </row>
    <row r="169" spans="5:7">
      <c r="E169" s="20"/>
    </row>
    <row r="170" spans="5:7">
      <c r="E170" s="7"/>
      <c r="G170" s="5"/>
    </row>
    <row r="171" spans="5:7">
      <c r="E171" s="7"/>
      <c r="G171" s="5"/>
    </row>
  </sheetData>
  <mergeCells count="1">
    <mergeCell ref="C5:D5"/>
  </mergeCells>
  <phoneticPr fontId="0" type="noConversion"/>
  <pageMargins left="1.3777777777777778" right="0.59027777777777779" top="1.0902777777777779" bottom="0.78750000000000009" header="0.51180555555555562" footer="0.51180555555555562"/>
  <pageSetup paperSize="9" firstPageNumber="0" orientation="portrait" horizontalDpi="300" verticalDpi="300" r:id="rId1"/>
  <headerFooter alignWithMargins="0">
    <oddHeader xml:space="preserve">&amp;L&amp;8                    Energetika Ljubljana, d.o.o. 
                    RIS-Projektivni oddelek
                    št. projekta: N 16052/20564&amp;R&amp;8    </oddHeader>
    <oddFooter>&amp;C&amp;"Times New Roman CE,Navadno"&amp;P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3</vt:i4>
      </vt:variant>
      <vt:variant>
        <vt:lpstr>Imenovani obsegi</vt:lpstr>
      </vt:variant>
      <vt:variant>
        <vt:i4>9</vt:i4>
      </vt:variant>
    </vt:vector>
  </HeadingPairs>
  <TitlesOfParts>
    <vt:vector size="12" baseType="lpstr">
      <vt:lpstr>Osnova</vt:lpstr>
      <vt:lpstr>Popis del</vt:lpstr>
      <vt:lpstr>HPR_SD_stara verzija</vt:lpstr>
      <vt:lpstr>DDV</vt:lpstr>
      <vt:lpstr>DEL</vt:lpstr>
      <vt:lpstr>DobMont</vt:lpstr>
      <vt:lpstr>FakStro</vt:lpstr>
      <vt:lpstr>OZN</vt:lpstr>
      <vt:lpstr>Osnova!Področje_tiskanja</vt:lpstr>
      <vt:lpstr>'Popis del'!Področje_tiskanja</vt:lpstr>
      <vt:lpstr>'HPR_SD_stara verzija'!Tiskanje_naslovov</vt:lpstr>
      <vt:lpstr>'Popis del'!Tiskanje_naslovov</vt:lpstr>
    </vt:vector>
  </TitlesOfParts>
  <Company>Projekt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TadejC@projekt.si</dc:creator>
  <cp:lastModifiedBy>Windows User</cp:lastModifiedBy>
  <cp:lastPrinted>2022-03-23T12:39:43Z</cp:lastPrinted>
  <dcterms:created xsi:type="dcterms:W3CDTF">2007-03-07T06:54:00Z</dcterms:created>
  <dcterms:modified xsi:type="dcterms:W3CDTF">2022-03-24T13:20:53Z</dcterms:modified>
</cp:coreProperties>
</file>