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osebno\UmekA04\ERC\HE\ERC Grant Management Training 2024\"/>
    </mc:Choice>
  </mc:AlternateContent>
  <xr:revisionPtr revIDLastSave="0" documentId="8_{A7FEAFA7-268F-42C3-86B1-3309376045C8}" xr6:coauthVersionLast="47" xr6:coauthVersionMax="47" xr10:uidLastSave="{00000000-0000-0000-0000-000000000000}"/>
  <bookViews>
    <workbookView xWindow="-110" yWindow="-110" windowWidth="19420" windowHeight="10420" xr2:uid="{00000000-000D-0000-FFFF-FFFF00000000}"/>
  </bookViews>
  <sheets>
    <sheet name="Input from accounts&amp;TRS" sheetId="12" r:id="rId1"/>
    <sheet name="Calculation-Exercise" sheetId="14" r:id="rId2"/>
    <sheet name="(2)National ref" sheetId="13" r:id="rId3"/>
  </sheets>
  <definedNames>
    <definedName name="_xlnm.Print_Area" localSheetId="2">'(2)National ref'!$B$1:$K$8</definedName>
    <definedName name="_xlnm.Print_Area" localSheetId="1">'Calculation-Exercise'!$B$2:$K$9</definedName>
    <definedName name="_xlnm.Print_Area" localSheetId="0">'Input from accounts&amp;TRS'!$A$4:$H$10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 i="13" l="1"/>
  <c r="C6" i="14" l="1"/>
  <c r="H10" i="12"/>
  <c r="H8" i="14" l="1"/>
  <c r="H7" i="14"/>
  <c r="H6" i="14"/>
  <c r="K6" i="13" l="1"/>
  <c r="D6" i="14" s="1"/>
  <c r="D8" i="14"/>
  <c r="D7" i="14"/>
  <c r="C8" i="14"/>
  <c r="C7" i="14"/>
  <c r="C10" i="12"/>
  <c r="E8" i="14" l="1"/>
  <c r="F8" i="14" s="1"/>
  <c r="E7" i="14"/>
  <c r="F7" i="14" s="1"/>
  <c r="E6" i="14"/>
  <c r="F6" i="14" s="1"/>
  <c r="I7" i="14" l="1"/>
  <c r="I8" i="14"/>
  <c r="J8" i="14" s="1"/>
  <c r="K8" i="14" s="1"/>
  <c r="I6" i="14"/>
  <c r="J6" i="14" s="1"/>
  <c r="K6" i="14" s="1"/>
  <c r="J7" i="14" l="1"/>
  <c r="K7" i="14" s="1"/>
  <c r="K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 IDRISSI Rahma (ERCEA)</author>
  </authors>
  <commentList>
    <comment ref="C4" authorId="0" shapeId="0" xr:uid="{00000000-0006-0000-0000-000001000000}">
      <text>
        <r>
          <rPr>
            <sz val="14"/>
            <color indexed="81"/>
            <rFont val="Calibri"/>
            <family val="2"/>
            <scheme val="minor"/>
          </rPr>
          <t>Action hours * hourly rate
+ additional remuneration
Both basic remuneration and additional remuneration include social security contributions, taxes and other costs included in the remuneration.</t>
        </r>
      </text>
    </comment>
    <comment ref="C8" authorId="0" shapeId="0" xr:uid="{3CEA4955-D57E-4F2D-BB44-5919A3D5D480}">
      <text>
        <r>
          <rPr>
            <sz val="12"/>
            <color indexed="81"/>
            <rFont val="Tahoma"/>
            <family val="2"/>
          </rPr>
          <t>(30 578/1720) x 1700 = 30 222 €
30 222 + 14 778 bonus for the action
= 45 000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 IDRISSI Rahma (ERCEA)</author>
  </authors>
  <commentList>
    <comment ref="C4" authorId="0" shapeId="0" xr:uid="{00000000-0006-0000-0100-000001000000}">
      <text>
        <r>
          <rPr>
            <sz val="14"/>
            <color indexed="81"/>
            <rFont val="Calibri"/>
            <family val="2"/>
            <scheme val="minor"/>
          </rPr>
          <t>Action reference:
{annual personnel costs for work in the action divided by number of hours worked for the action in the financial year}</t>
        </r>
      </text>
    </comment>
    <comment ref="D4" authorId="0" shapeId="0" xr:uid="{00000000-0006-0000-0100-000002000000}">
      <text>
        <r>
          <rPr>
            <sz val="14"/>
            <color indexed="81"/>
            <rFont val="Calibri"/>
            <family val="2"/>
            <scheme val="minor"/>
          </rPr>
          <t>National reference:
Remuneration set out in national law or internal rules for work in national projects. It must have been paid at least once before the submission of the proposal to any employee of the entity. 
Only if the above is not applicable, average of the salary of the person the previous year, excluding remuneration and time for work in H2020 actions.</t>
        </r>
      </text>
    </comment>
    <comment ref="E4" authorId="0" shapeId="0" xr:uid="{00000000-0006-0000-0100-000003000000}">
      <text>
        <r>
          <rPr>
            <sz val="14"/>
            <color indexed="81"/>
            <rFont val="Calibri"/>
            <family val="2"/>
            <scheme val="minor"/>
          </rPr>
          <t>Compare AR with NR 
and use the lowest rate.</t>
        </r>
      </text>
    </comment>
    <comment ref="F4" authorId="0" shapeId="0" xr:uid="{00000000-0006-0000-0100-000004000000}">
      <text>
        <r>
          <rPr>
            <sz val="14"/>
            <color indexed="81"/>
            <rFont val="Calibri"/>
            <family val="2"/>
            <scheme val="minor"/>
          </rPr>
          <t xml:space="preserve">{total basic remuneration = effective national project reference rate * number of hours worked on the action}
(HR capped at the national reference)
</t>
        </r>
      </text>
    </comment>
    <comment ref="H4" authorId="0" shapeId="0" xr:uid="{00000000-0006-0000-0100-000005000000}">
      <text>
        <r>
          <rPr>
            <sz val="14"/>
            <color indexed="81"/>
            <rFont val="Calibri"/>
            <family val="2"/>
            <scheme val="minor"/>
          </rPr>
          <t>8000 EUR ceiling for working exclusively for the EU action during the full financial year, otherwise pro-rata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 IDRISSI Rahma (ERCEA)</author>
  </authors>
  <commentList>
    <comment ref="C4" authorId="0" shapeId="0" xr:uid="{00000000-0006-0000-0200-000001000000}">
      <text>
        <r>
          <rPr>
            <sz val="14"/>
            <color indexed="81"/>
            <rFont val="Tahoma"/>
            <family val="2"/>
          </rPr>
          <t xml:space="preserve">If the national law or the internal rules set up different levels of remuneration for different categories of staff, the reference will be the one of the category to which the person belongs.
If the national law or the internal rules set up different remuneration levels for different types of projects funded under national funding schemes (or for different work within the projects), the reference will be the one applicable to the type of projects and work closest to the H2020 action. </t>
        </r>
      </text>
    </comment>
    <comment ref="H4" authorId="0" shapeId="0" xr:uid="{00000000-0006-0000-0200-000002000000}">
      <text>
        <r>
          <rPr>
            <sz val="14"/>
            <color indexed="81"/>
            <rFont val="Tahoma"/>
            <family val="2"/>
          </rPr>
          <t>(Total personnel costs - H2020 part)/
(1720-action hours)</t>
        </r>
      </text>
    </comment>
    <comment ref="H5" authorId="0" shapeId="0" xr:uid="{00000000-0006-0000-0200-000003000000}">
      <text>
        <r>
          <rPr>
            <sz val="14"/>
            <color indexed="81"/>
            <rFont val="Calibri"/>
            <family val="2"/>
            <scheme val="minor"/>
          </rPr>
          <t>Total annual personnel costs include all paid remuneration irrespectively of the tasks of the person and the projects for which the person was working; but excludes all remuneration paid for work in H2020 actions. If the remuneration included ineligible items (e.g. profit distribution) those must also be removed.</t>
        </r>
      </text>
    </comment>
    <comment ref="K5" authorId="0" shapeId="0" xr:uid="{00000000-0006-0000-0200-000004000000}">
      <text>
        <r>
          <rPr>
            <sz val="14"/>
            <color indexed="81"/>
            <rFont val="Tahoma"/>
            <family val="2"/>
          </rPr>
          <t>The hourly rate must be calculated using 1720 fixed annual PH (unless there is an HR directly set in the law, collective labour agreement or internal rules).</t>
        </r>
      </text>
    </comment>
    <comment ref="K6" authorId="0" shapeId="0" xr:uid="{96776FB2-1F01-46B9-9865-7A29E2D4F10F}">
      <text>
        <r>
          <rPr>
            <sz val="12"/>
            <color indexed="32"/>
            <rFont val="Tahoma"/>
            <family val="2"/>
          </rPr>
          <t>Detailed formula</t>
        </r>
      </text>
    </comment>
    <comment ref="K7" authorId="0" shapeId="0" xr:uid="{86FE38DB-5405-4C18-A5F9-348B4BB57272}">
      <text>
        <r>
          <rPr>
            <sz val="12"/>
            <color indexed="32"/>
            <rFont val="Tahoma"/>
            <family val="2"/>
          </rPr>
          <t>Simplified formula</t>
        </r>
      </text>
    </comment>
  </commentList>
</comments>
</file>

<file path=xl/sharedStrings.xml><?xml version="1.0" encoding="utf-8"?>
<sst xmlns="http://schemas.openxmlformats.org/spreadsheetml/2006/main" count="39" uniqueCount="39">
  <si>
    <t>Total basic remuneration</t>
  </si>
  <si>
    <t>Reference hourly rate basic remuneration</t>
  </si>
  <si>
    <t>Eligible additional remuneration</t>
  </si>
  <si>
    <t>Productive hours option</t>
  </si>
  <si>
    <t>Calculation methodology?</t>
  </si>
  <si>
    <t>Annual</t>
  </si>
  <si>
    <t>Personnel 
costs</t>
  </si>
  <si>
    <t xml:space="preserve">Eligible hourly rate additional remuneration </t>
  </si>
  <si>
    <t>Average hourly rate?</t>
  </si>
  <si>
    <t>Oct-Dec 2018</t>
  </si>
  <si>
    <t>Jan-Dec 2019</t>
  </si>
  <si>
    <t>Jan-Mar 2020</t>
  </si>
  <si>
    <t xml:space="preserve">   </t>
  </si>
  <si>
    <t>Second question if reply to first question is No</t>
  </si>
  <si>
    <t xml:space="preserve"> First question</t>
  </si>
  <si>
    <t>Additional remuneration ceiling</t>
  </si>
  <si>
    <t xml:space="preserve">Full-time, exclusive work, full year </t>
  </si>
  <si>
    <t xml:space="preserve">Annual productive hours FTE </t>
  </si>
  <si>
    <t>If yes: 
Hourly rate applicable to the person for work on those national projects?</t>
  </si>
  <si>
    <t>Maximum hourly rate</t>
  </si>
  <si>
    <t>General information RP1 (€) - Input</t>
  </si>
  <si>
    <t>If yes: 
Maximum hourly rate you paid for work in a national project before the submission of the proposal?</t>
  </si>
  <si>
    <t>Total personnel costs of the person?</t>
  </si>
  <si>
    <t>Does your national law or the internal rules fix a salary to be paid for work in projects funded by national schemes?</t>
  </si>
  <si>
    <t>Maximum hourly rate additional remuneration</t>
  </si>
  <si>
    <t>Basic remuneration</t>
  </si>
  <si>
    <t>Additional remuneration</t>
  </si>
  <si>
    <t>Out of that total part paid for work in H2020 action?</t>
  </si>
  <si>
    <t>Hours worked in H2020 action?</t>
  </si>
  <si>
    <r>
      <t xml:space="preserve">Personnel costs for work in </t>
    </r>
    <r>
      <rPr>
        <b/>
        <sz val="18"/>
        <color rgb="FF002060"/>
        <rFont val="Dreaming Outloud Pro"/>
        <family val="4"/>
      </rPr>
      <t>H2020 action</t>
    </r>
  </si>
  <si>
    <r>
      <t xml:space="preserve">Hours worked for the </t>
    </r>
    <r>
      <rPr>
        <b/>
        <sz val="18"/>
        <color rgb="FF002060"/>
        <rFont val="Dreaming Outloud Pro"/>
        <family val="4"/>
      </rPr>
      <t>H2020 action</t>
    </r>
  </si>
  <si>
    <t>Reporting period
Financial year 
Jan-Dec</t>
  </si>
  <si>
    <r>
      <rPr>
        <b/>
        <sz val="16"/>
        <color rgb="FF002060"/>
        <rFont val="Dreaming Outloud Pro"/>
        <family val="4"/>
      </rPr>
      <t>Action Reference</t>
    </r>
    <r>
      <rPr>
        <sz val="16"/>
        <color rgb="FF002060"/>
        <rFont val="Dreaming Outloud Pro"/>
        <family val="4"/>
      </rPr>
      <t xml:space="preserve"> hourly rate H2020 action</t>
    </r>
  </si>
  <si>
    <r>
      <rPr>
        <b/>
        <sz val="16"/>
        <color rgb="FF002060"/>
        <rFont val="Dreaming Outloud Pro"/>
        <family val="4"/>
      </rPr>
      <t xml:space="preserve">Effective National Reference </t>
    </r>
    <r>
      <rPr>
        <sz val="16"/>
        <color rgb="FF002060"/>
        <rFont val="Dreaming Outloud Pro"/>
        <family val="4"/>
      </rPr>
      <t xml:space="preserve">hourly rate </t>
    </r>
  </si>
  <si>
    <r>
      <t xml:space="preserve">Average salary of the person </t>
    </r>
    <r>
      <rPr>
        <b/>
        <sz val="16"/>
        <color theme="6" tint="-0.499984740745262"/>
        <rFont val="Dreaming Outloud Pro"/>
        <family val="4"/>
      </rPr>
      <t>in the previous year</t>
    </r>
    <r>
      <rPr>
        <sz val="16"/>
        <color theme="6" tint="-0.499984740745262"/>
        <rFont val="Dreaming Outloud Pro"/>
        <family val="4"/>
      </rPr>
      <t>?</t>
    </r>
  </si>
  <si>
    <t>H2020</t>
  </si>
  <si>
    <t>H2020 project-based remuneration (additional remuneration)  - Calculate personnel costs</t>
  </si>
  <si>
    <r>
      <t xml:space="preserve">The case assumes a project-based remuneration and a non-profit legal entity 
</t>
    </r>
    <r>
      <rPr>
        <sz val="18"/>
        <color rgb="FF002060"/>
        <rFont val="Dreaming Outloud Pro"/>
        <family val="4"/>
      </rPr>
      <t>Fictive data to illustrate the calculation technique (additinal remuneration)</t>
    </r>
  </si>
  <si>
    <r>
      <rPr>
        <b/>
        <sz val="16"/>
        <color theme="6" tint="-0.499984740745262"/>
        <rFont val="Dreaming Outloud Pro"/>
        <family val="4"/>
      </rPr>
      <t>National Reference</t>
    </r>
    <r>
      <rPr>
        <sz val="16"/>
        <color theme="6" tint="-0.499984740745262"/>
        <rFont val="Dreaming Outloud Pro"/>
        <family val="4"/>
      </rPr>
      <t xml:space="preserve"> hourly rate
(see next sheet)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</si>
</sst>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0" x14ac:knownFonts="1">
    <font>
      <sz val="11"/>
      <color theme="1"/>
      <name val="Calibri"/>
      <family val="2"/>
      <scheme val="minor"/>
    </font>
    <font>
      <sz val="14"/>
      <color indexed="81"/>
      <name val="Calibri"/>
      <family val="2"/>
      <scheme val="minor"/>
    </font>
    <font>
      <sz val="14"/>
      <color indexed="81"/>
      <name val="Tahoma"/>
      <family val="2"/>
    </font>
    <font>
      <sz val="11"/>
      <color theme="1"/>
      <name val="Calibri"/>
      <family val="2"/>
      <scheme val="minor"/>
    </font>
    <font>
      <sz val="16"/>
      <color rgb="FF002060"/>
      <name val="Dreaming Outloud Pro"/>
      <family val="4"/>
    </font>
    <font>
      <b/>
      <sz val="18"/>
      <color rgb="FF002060"/>
      <name val="Dreaming Outloud Pro"/>
      <family val="4"/>
    </font>
    <font>
      <sz val="18"/>
      <color rgb="FF002060"/>
      <name val="Dreaming Outloud Pro"/>
      <family val="4"/>
    </font>
    <font>
      <sz val="18"/>
      <color theme="1"/>
      <name val="Dreaming Outloud Pro"/>
      <family val="4"/>
    </font>
    <font>
      <b/>
      <sz val="18"/>
      <color theme="9" tint="-0.249977111117893"/>
      <name val="Dreaming Outloud Pro"/>
      <family val="4"/>
    </font>
    <font>
      <i/>
      <sz val="14"/>
      <color theme="1" tint="0.34998626667073579"/>
      <name val="Dreaming Outloud Pro"/>
      <family val="4"/>
    </font>
    <font>
      <sz val="12"/>
      <color indexed="81"/>
      <name val="Tahoma"/>
      <family val="2"/>
    </font>
    <font>
      <sz val="16"/>
      <color theme="1"/>
      <name val="Dreaming Outloud Pro"/>
      <family val="4"/>
    </font>
    <font>
      <b/>
      <sz val="16"/>
      <color rgb="FF002060"/>
      <name val="Dreaming Outloud Pro"/>
      <family val="4"/>
    </font>
    <font>
      <sz val="16"/>
      <color theme="6" tint="-0.499984740745262"/>
      <name val="Dreaming Outloud Pro"/>
      <family val="4"/>
    </font>
    <font>
      <b/>
      <sz val="16"/>
      <color theme="6" tint="-0.499984740745262"/>
      <name val="Dreaming Outloud Pro"/>
      <family val="4"/>
    </font>
    <font>
      <sz val="16"/>
      <color theme="0"/>
      <name val="Dreaming Outloud Pro"/>
      <family val="4"/>
    </font>
    <font>
      <sz val="12"/>
      <color theme="1"/>
      <name val="Dreaming Outloud Pro"/>
      <family val="4"/>
    </font>
    <font>
      <sz val="11"/>
      <color theme="1"/>
      <name val="Dreaming Outloud Pro"/>
      <family val="4"/>
    </font>
    <font>
      <b/>
      <sz val="16"/>
      <color theme="6" tint="-0.249977111117893"/>
      <name val="Dreaming Outloud Pro"/>
      <family val="4"/>
    </font>
    <font>
      <sz val="12"/>
      <color indexed="32"/>
      <name val="Tahoma"/>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s>
  <cellStyleXfs count="2">
    <xf numFmtId="0" fontId="0" fillId="0" borderId="0"/>
    <xf numFmtId="43" fontId="3" fillId="0" borderId="0" applyFont="0" applyFill="0" applyBorder="0" applyAlignment="0" applyProtection="0"/>
  </cellStyleXfs>
  <cellXfs count="76">
    <xf numFmtId="0" fontId="0" fillId="0" borderId="0" xfId="0"/>
    <xf numFmtId="0" fontId="7" fillId="0" borderId="0" xfId="0" applyFont="1"/>
    <xf numFmtId="0" fontId="6" fillId="3" borderId="1" xfId="0" applyFont="1" applyFill="1" applyBorder="1" applyAlignment="1" applyProtection="1">
      <alignment horizontal="center" vertical="center"/>
      <protection locked="0"/>
    </xf>
    <xf numFmtId="0" fontId="6" fillId="3" borderId="1" xfId="0" applyNumberFormat="1" applyFont="1" applyFill="1" applyBorder="1" applyAlignment="1">
      <alignment vertical="center"/>
    </xf>
    <xf numFmtId="4" fontId="6" fillId="3" borderId="1" xfId="0" applyNumberFormat="1" applyFont="1" applyFill="1" applyBorder="1" applyProtection="1">
      <protection locked="0"/>
    </xf>
    <xf numFmtId="0" fontId="7" fillId="2" borderId="0" xfId="0" applyFont="1" applyFill="1" applyBorder="1"/>
    <xf numFmtId="0" fontId="6" fillId="3" borderId="2" xfId="0" applyFont="1" applyFill="1" applyBorder="1" applyAlignment="1">
      <alignment horizontal="center" vertical="center"/>
    </xf>
    <xf numFmtId="0" fontId="6" fillId="3" borderId="2" xfId="0" applyFont="1" applyFill="1" applyBorder="1" applyAlignment="1">
      <alignment horizontal="left" wrapText="1"/>
    </xf>
    <xf numFmtId="4" fontId="5" fillId="3" borderId="4" xfId="0" applyNumberFormat="1" applyFont="1" applyFill="1" applyBorder="1"/>
    <xf numFmtId="0" fontId="6" fillId="3" borderId="3" xfId="0" applyFont="1" applyFill="1" applyBorder="1" applyAlignment="1">
      <alignment horizontal="left" wrapText="1"/>
    </xf>
    <xf numFmtId="2" fontId="6" fillId="3" borderId="2" xfId="0" applyNumberFormat="1" applyFont="1" applyFill="1" applyBorder="1" applyAlignment="1">
      <alignment horizontal="center" vertical="center"/>
    </xf>
    <xf numFmtId="0" fontId="9" fillId="0" borderId="0" xfId="0" applyFont="1"/>
    <xf numFmtId="43" fontId="6" fillId="3" borderId="2" xfId="1" applyFont="1" applyFill="1" applyBorder="1" applyAlignment="1">
      <alignment horizontal="center" vertical="center"/>
    </xf>
    <xf numFmtId="0" fontId="11" fillId="0" borderId="0" xfId="0" applyFont="1"/>
    <xf numFmtId="0" fontId="4" fillId="2" borderId="1" xfId="0" applyFont="1" applyFill="1" applyBorder="1" applyAlignment="1">
      <alignment vertical="center" wrapText="1"/>
    </xf>
    <xf numFmtId="0" fontId="11" fillId="0" borderId="1" xfId="0" applyFont="1" applyBorder="1" applyAlignment="1">
      <alignment horizontal="center"/>
    </xf>
    <xf numFmtId="0" fontId="11" fillId="0" borderId="0" xfId="0" applyFont="1" applyAlignment="1">
      <alignment horizontal="center"/>
    </xf>
    <xf numFmtId="0" fontId="11" fillId="0" borderId="1" xfId="0" applyFont="1" applyBorder="1"/>
    <xf numFmtId="0" fontId="4" fillId="3" borderId="1" xfId="0" applyFont="1" applyFill="1" applyBorder="1"/>
    <xf numFmtId="2" fontId="4" fillId="0" borderId="1" xfId="0" applyNumberFormat="1" applyFont="1" applyBorder="1"/>
    <xf numFmtId="2" fontId="4" fillId="5" borderId="1" xfId="0" applyNumberFormat="1" applyFont="1" applyFill="1" applyBorder="1"/>
    <xf numFmtId="4" fontId="12" fillId="2" borderId="1" xfId="0" applyNumberFormat="1" applyFont="1" applyFill="1" applyBorder="1"/>
    <xf numFmtId="2" fontId="4" fillId="3" borderId="1" xfId="0" applyNumberFormat="1" applyFont="1" applyFill="1" applyBorder="1"/>
    <xf numFmtId="2" fontId="4" fillId="2" borderId="1" xfId="0" applyNumberFormat="1" applyFont="1" applyFill="1" applyBorder="1"/>
    <xf numFmtId="1" fontId="4" fillId="3" borderId="1" xfId="0" applyNumberFormat="1" applyFont="1" applyFill="1" applyBorder="1"/>
    <xf numFmtId="0" fontId="11" fillId="2" borderId="0" xfId="0" applyFont="1" applyFill="1" applyBorder="1"/>
    <xf numFmtId="0" fontId="15" fillId="2" borderId="0" xfId="0" applyFont="1" applyFill="1" applyBorder="1"/>
    <xf numFmtId="4" fontId="12" fillId="3" borderId="1" xfId="0" applyNumberFormat="1" applyFont="1" applyFill="1" applyBorder="1"/>
    <xf numFmtId="0" fontId="11" fillId="2" borderId="0" xfId="0" applyFont="1" applyFill="1"/>
    <xf numFmtId="2" fontId="11" fillId="0" borderId="0" xfId="0" applyNumberFormat="1" applyFont="1"/>
    <xf numFmtId="13" fontId="16" fillId="0" borderId="0" xfId="0" applyNumberFormat="1" applyFont="1"/>
    <xf numFmtId="0" fontId="16" fillId="0" borderId="0" xfId="0" applyFont="1"/>
    <xf numFmtId="0" fontId="17" fillId="0" borderId="0" xfId="0" applyFont="1"/>
    <xf numFmtId="0" fontId="18" fillId="0" borderId="0" xfId="0" applyFont="1" applyAlignment="1">
      <alignment horizontal="left"/>
    </xf>
    <xf numFmtId="0" fontId="11" fillId="2" borderId="0" xfId="0" applyFont="1" applyFill="1" applyBorder="1" applyAlignment="1">
      <alignment vertical="center" wrapText="1"/>
    </xf>
    <xf numFmtId="0" fontId="11" fillId="0" borderId="0"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4" fillId="6" borderId="1" xfId="0" applyFont="1" applyFill="1" applyBorder="1"/>
    <xf numFmtId="4" fontId="11" fillId="2" borderId="0" xfId="0" applyNumberFormat="1" applyFont="1" applyFill="1" applyBorder="1" applyAlignment="1" applyProtection="1">
      <protection locked="0"/>
    </xf>
    <xf numFmtId="4" fontId="4" fillId="6" borderId="1" xfId="0" applyNumberFormat="1" applyFont="1" applyFill="1" applyBorder="1" applyProtection="1">
      <protection locked="0"/>
    </xf>
    <xf numFmtId="2" fontId="12" fillId="6" borderId="1" xfId="0" applyNumberFormat="1" applyFont="1" applyFill="1" applyBorder="1"/>
    <xf numFmtId="4" fontId="4" fillId="2" borderId="5" xfId="0" applyNumberFormat="1" applyFont="1" applyFill="1" applyBorder="1" applyProtection="1">
      <protection locked="0"/>
    </xf>
    <xf numFmtId="2" fontId="4" fillId="2" borderId="5" xfId="0" applyNumberFormat="1" applyFont="1" applyFill="1" applyBorder="1"/>
    <xf numFmtId="1" fontId="4" fillId="6" borderId="1" xfId="0" applyNumberFormat="1" applyFont="1" applyFill="1" applyBorder="1"/>
    <xf numFmtId="4" fontId="4" fillId="2" borderId="0" xfId="0" applyNumberFormat="1" applyFont="1" applyFill="1" applyBorder="1" applyProtection="1">
      <protection locked="0"/>
    </xf>
    <xf numFmtId="2" fontId="4" fillId="2" borderId="0" xfId="0" applyNumberFormat="1" applyFont="1" applyFill="1" applyBorder="1"/>
    <xf numFmtId="0" fontId="5" fillId="0" borderId="0" xfId="0" applyFont="1"/>
    <xf numFmtId="0" fontId="4" fillId="6" borderId="1" xfId="0" applyFont="1" applyFill="1" applyBorder="1" applyAlignment="1">
      <alignment horizontal="right" vertical="center"/>
    </xf>
    <xf numFmtId="0" fontId="6" fillId="3" borderId="2" xfId="0" applyFont="1" applyFill="1" applyBorder="1" applyAlignment="1">
      <alignment horizontal="left" vertical="center"/>
    </xf>
    <xf numFmtId="0" fontId="6" fillId="3" borderId="4" xfId="0" applyFont="1" applyFill="1" applyBorder="1" applyAlignment="1">
      <alignment horizontal="left"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 xfId="0" applyFont="1" applyFill="1" applyBorder="1" applyAlignment="1">
      <alignment horizontal="center" vertical="center"/>
    </xf>
    <xf numFmtId="0" fontId="5" fillId="4" borderId="2" xfId="0" applyNumberFormat="1" applyFont="1" applyFill="1" applyBorder="1" applyAlignment="1">
      <alignment horizontal="center" vertical="center" wrapText="1"/>
    </xf>
    <xf numFmtId="0" fontId="5" fillId="4" borderId="4" xfId="0" applyNumberFormat="1" applyFont="1" applyFill="1" applyBorder="1" applyAlignment="1">
      <alignment horizontal="center" vertical="center" wrapText="1"/>
    </xf>
    <xf numFmtId="0" fontId="5" fillId="4" borderId="3" xfId="0" applyNumberFormat="1" applyFont="1" applyFill="1" applyBorder="1" applyAlignment="1">
      <alignment horizontal="center" vertical="center" wrapText="1"/>
    </xf>
    <xf numFmtId="0" fontId="8" fillId="0" borderId="0" xfId="0" applyFont="1" applyAlignment="1">
      <alignment horizontal="lef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 xfId="0" applyFont="1" applyFill="1" applyBorder="1" applyAlignment="1">
      <alignment horizontal="left" vertical="center"/>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8" fillId="2" borderId="0" xfId="0" applyFont="1" applyFill="1" applyBorder="1" applyAlignment="1">
      <alignment horizontal="left" vertical="center"/>
    </xf>
    <xf numFmtId="0" fontId="4" fillId="3"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4" fontId="4" fillId="6" borderId="1" xfId="0" applyNumberFormat="1" applyFont="1" applyFill="1" applyBorder="1" applyAlignment="1" applyProtection="1">
      <alignment horizontal="right"/>
      <protection locked="0"/>
    </xf>
    <xf numFmtId="0" fontId="13" fillId="6" borderId="0" xfId="0" applyFont="1" applyFill="1" applyBorder="1" applyAlignment="1">
      <alignment horizontal="center" vertical="center" wrapText="1"/>
    </xf>
    <xf numFmtId="0" fontId="4" fillId="0" borderId="1" xfId="0" applyFont="1" applyBorder="1" applyAlignment="1">
      <alignment horizontal="center" vertical="top" wrapText="1"/>
    </xf>
    <xf numFmtId="4" fontId="4" fillId="6" borderId="2" xfId="0" applyNumberFormat="1" applyFont="1" applyFill="1" applyBorder="1" applyAlignment="1" applyProtection="1">
      <alignment horizontal="right"/>
      <protection locked="0"/>
    </xf>
    <xf numFmtId="4" fontId="4" fillId="6" borderId="3" xfId="0" applyNumberFormat="1" applyFont="1" applyFill="1" applyBorder="1" applyAlignment="1" applyProtection="1">
      <alignment horizontal="right"/>
      <protection locked="0"/>
    </xf>
    <xf numFmtId="0" fontId="18" fillId="0" borderId="0" xfId="0" applyFont="1" applyAlignment="1">
      <alignment horizontal="left"/>
    </xf>
    <xf numFmtId="0" fontId="13" fillId="6" borderId="0" xfId="0" applyFont="1" applyFill="1" applyBorder="1" applyAlignment="1">
      <alignment horizontal="center" vertical="center"/>
    </xf>
  </cellXfs>
  <cellStyles count="2">
    <cellStyle name="Navadno" xfId="0" builtinId="0"/>
    <cellStyle name="Vejica" xfId="1" builtinId="3"/>
  </cellStyles>
  <dxfs count="0"/>
  <tableStyles count="0" defaultTableStyle="TableStyleMedium2" defaultPivotStyle="PivotStyleLight16"/>
  <colors>
    <mruColors>
      <color rgb="FFB7423F"/>
      <color rgb="FFC457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457200</xdr:colOff>
      <xdr:row>2</xdr:row>
      <xdr:rowOff>76200</xdr:rowOff>
    </xdr:from>
    <xdr:to>
      <xdr:col>3</xdr:col>
      <xdr:colOff>895350</xdr:colOff>
      <xdr:row>2</xdr:row>
      <xdr:rowOff>504825</xdr:rowOff>
    </xdr:to>
    <xdr:sp macro="" textlink="">
      <xdr:nvSpPr>
        <xdr:cNvPr id="4" name="Flowchart: Connector 3">
          <a:extLst>
            <a:ext uri="{FF2B5EF4-FFF2-40B4-BE49-F238E27FC236}">
              <a16:creationId xmlns:a16="http://schemas.microsoft.com/office/drawing/2014/main" id="{00000000-0008-0000-0100-000004000000}"/>
            </a:ext>
          </a:extLst>
        </xdr:cNvPr>
        <xdr:cNvSpPr/>
      </xdr:nvSpPr>
      <xdr:spPr>
        <a:xfrm>
          <a:off x="2486025" y="933450"/>
          <a:ext cx="438150" cy="428625"/>
        </a:xfrm>
        <a:prstGeom prst="flowChartConnector">
          <a:avLst/>
        </a:prstGeom>
        <a:solidFill>
          <a:schemeClr val="bg1"/>
        </a:solidFill>
        <a:ln w="12700">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600">
              <a:solidFill>
                <a:schemeClr val="accent3">
                  <a:lumMod val="50000"/>
                </a:schemeClr>
              </a:solidFill>
            </a:rPr>
            <a:t>2</a:t>
          </a:r>
        </a:p>
      </xdr:txBody>
    </xdr:sp>
    <xdr:clientData/>
  </xdr:twoCellAnchor>
  <xdr:twoCellAnchor>
    <xdr:from>
      <xdr:col>2</xdr:col>
      <xdr:colOff>485775</xdr:colOff>
      <xdr:row>2</xdr:row>
      <xdr:rowOff>95251</xdr:rowOff>
    </xdr:from>
    <xdr:to>
      <xdr:col>2</xdr:col>
      <xdr:colOff>885825</xdr:colOff>
      <xdr:row>3</xdr:row>
      <xdr:rowOff>1</xdr:rowOff>
    </xdr:to>
    <xdr:sp macro="" textlink="">
      <xdr:nvSpPr>
        <xdr:cNvPr id="3" name="Flowchart: Connector 2">
          <a:extLst>
            <a:ext uri="{FF2B5EF4-FFF2-40B4-BE49-F238E27FC236}">
              <a16:creationId xmlns:a16="http://schemas.microsoft.com/office/drawing/2014/main" id="{00000000-0008-0000-0100-000003000000}"/>
            </a:ext>
          </a:extLst>
        </xdr:cNvPr>
        <xdr:cNvSpPr/>
      </xdr:nvSpPr>
      <xdr:spPr>
        <a:xfrm>
          <a:off x="1543050" y="1076326"/>
          <a:ext cx="400050" cy="361950"/>
        </a:xfrm>
        <a:prstGeom prst="flowChartConnector">
          <a:avLst/>
        </a:prstGeom>
        <a:no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600">
              <a:solidFill>
                <a:srgbClr val="002060"/>
              </a:solidFill>
            </a:rPr>
            <a:t>1</a:t>
          </a:r>
        </a:p>
      </xdr:txBody>
    </xdr:sp>
    <xdr:clientData/>
  </xdr:twoCellAnchor>
  <xdr:twoCellAnchor>
    <xdr:from>
      <xdr:col>4</xdr:col>
      <xdr:colOff>428625</xdr:colOff>
      <xdr:row>2</xdr:row>
      <xdr:rowOff>85725</xdr:rowOff>
    </xdr:from>
    <xdr:to>
      <xdr:col>4</xdr:col>
      <xdr:colOff>866775</xdr:colOff>
      <xdr:row>3</xdr:row>
      <xdr:rowOff>0</xdr:rowOff>
    </xdr:to>
    <xdr:sp macro="" textlink="">
      <xdr:nvSpPr>
        <xdr:cNvPr id="5" name="Flowchart: Connector 4">
          <a:extLst>
            <a:ext uri="{FF2B5EF4-FFF2-40B4-BE49-F238E27FC236}">
              <a16:creationId xmlns:a16="http://schemas.microsoft.com/office/drawing/2014/main" id="{00000000-0008-0000-0100-000005000000}"/>
            </a:ext>
          </a:extLst>
        </xdr:cNvPr>
        <xdr:cNvSpPr/>
      </xdr:nvSpPr>
      <xdr:spPr>
        <a:xfrm>
          <a:off x="3838575" y="942975"/>
          <a:ext cx="438150" cy="428625"/>
        </a:xfrm>
        <a:prstGeom prst="flowChartConnector">
          <a:avLst/>
        </a:prstGeom>
        <a:no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600">
              <a:solidFill>
                <a:srgbClr val="002060"/>
              </a:solidFill>
            </a:rPr>
            <a:t>3</a:t>
          </a:r>
        </a:p>
      </xdr:txBody>
    </xdr:sp>
    <xdr:clientData/>
  </xdr:twoCellAnchor>
  <xdr:twoCellAnchor>
    <xdr:from>
      <xdr:col>5</xdr:col>
      <xdr:colOff>428625</xdr:colOff>
      <xdr:row>2</xdr:row>
      <xdr:rowOff>76200</xdr:rowOff>
    </xdr:from>
    <xdr:to>
      <xdr:col>5</xdr:col>
      <xdr:colOff>866775</xdr:colOff>
      <xdr:row>2</xdr:row>
      <xdr:rowOff>504825</xdr:rowOff>
    </xdr:to>
    <xdr:sp macro="" textlink="">
      <xdr:nvSpPr>
        <xdr:cNvPr id="6" name="Flowchart: Connector 5">
          <a:extLst>
            <a:ext uri="{FF2B5EF4-FFF2-40B4-BE49-F238E27FC236}">
              <a16:creationId xmlns:a16="http://schemas.microsoft.com/office/drawing/2014/main" id="{00000000-0008-0000-0100-000006000000}"/>
            </a:ext>
          </a:extLst>
        </xdr:cNvPr>
        <xdr:cNvSpPr/>
      </xdr:nvSpPr>
      <xdr:spPr>
        <a:xfrm>
          <a:off x="5219700" y="933450"/>
          <a:ext cx="438150" cy="428625"/>
        </a:xfrm>
        <a:prstGeom prst="flowChartConnector">
          <a:avLst/>
        </a:prstGeom>
        <a:no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600">
              <a:solidFill>
                <a:srgbClr val="002060"/>
              </a:solidFill>
            </a:rPr>
            <a:t>4</a:t>
          </a:r>
        </a:p>
      </xdr:txBody>
    </xdr:sp>
    <xdr:clientData/>
  </xdr:twoCellAnchor>
  <xdr:twoCellAnchor>
    <xdr:from>
      <xdr:col>7</xdr:col>
      <xdr:colOff>428625</xdr:colOff>
      <xdr:row>2</xdr:row>
      <xdr:rowOff>76200</xdr:rowOff>
    </xdr:from>
    <xdr:to>
      <xdr:col>7</xdr:col>
      <xdr:colOff>866775</xdr:colOff>
      <xdr:row>2</xdr:row>
      <xdr:rowOff>504825</xdr:rowOff>
    </xdr:to>
    <xdr:sp macro="" textlink="">
      <xdr:nvSpPr>
        <xdr:cNvPr id="7" name="Flowchart: Connector 6">
          <a:extLst>
            <a:ext uri="{FF2B5EF4-FFF2-40B4-BE49-F238E27FC236}">
              <a16:creationId xmlns:a16="http://schemas.microsoft.com/office/drawing/2014/main" id="{00000000-0008-0000-0100-000007000000}"/>
            </a:ext>
          </a:extLst>
        </xdr:cNvPr>
        <xdr:cNvSpPr/>
      </xdr:nvSpPr>
      <xdr:spPr>
        <a:xfrm>
          <a:off x="6981825" y="933450"/>
          <a:ext cx="438150" cy="428625"/>
        </a:xfrm>
        <a:prstGeom prst="flowChartConnector">
          <a:avLst/>
        </a:prstGeom>
        <a:no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600">
              <a:solidFill>
                <a:srgbClr val="002060"/>
              </a:solidFill>
            </a:rPr>
            <a:t>5</a:t>
          </a:r>
        </a:p>
      </xdr:txBody>
    </xdr:sp>
    <xdr:clientData/>
  </xdr:twoCellAnchor>
  <xdr:twoCellAnchor>
    <xdr:from>
      <xdr:col>8</xdr:col>
      <xdr:colOff>428625</xdr:colOff>
      <xdr:row>2</xdr:row>
      <xdr:rowOff>76200</xdr:rowOff>
    </xdr:from>
    <xdr:to>
      <xdr:col>8</xdr:col>
      <xdr:colOff>866775</xdr:colOff>
      <xdr:row>2</xdr:row>
      <xdr:rowOff>504825</xdr:rowOff>
    </xdr:to>
    <xdr:sp macro="" textlink="">
      <xdr:nvSpPr>
        <xdr:cNvPr id="8" name="Flowchart: Connector 7">
          <a:extLst>
            <a:ext uri="{FF2B5EF4-FFF2-40B4-BE49-F238E27FC236}">
              <a16:creationId xmlns:a16="http://schemas.microsoft.com/office/drawing/2014/main" id="{00000000-0008-0000-0100-000008000000}"/>
            </a:ext>
          </a:extLst>
        </xdr:cNvPr>
        <xdr:cNvSpPr/>
      </xdr:nvSpPr>
      <xdr:spPr>
        <a:xfrm>
          <a:off x="8362950" y="933450"/>
          <a:ext cx="438150" cy="428625"/>
        </a:xfrm>
        <a:prstGeom prst="flowChartConnector">
          <a:avLst/>
        </a:prstGeom>
        <a:no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600">
              <a:solidFill>
                <a:srgbClr val="002060"/>
              </a:solidFill>
            </a:rPr>
            <a:t>6</a:t>
          </a:r>
        </a:p>
      </xdr:txBody>
    </xdr:sp>
    <xdr:clientData/>
  </xdr:twoCellAnchor>
  <xdr:twoCellAnchor>
    <xdr:from>
      <xdr:col>9</xdr:col>
      <xdr:colOff>428625</xdr:colOff>
      <xdr:row>2</xdr:row>
      <xdr:rowOff>95250</xdr:rowOff>
    </xdr:from>
    <xdr:to>
      <xdr:col>9</xdr:col>
      <xdr:colOff>866775</xdr:colOff>
      <xdr:row>3</xdr:row>
      <xdr:rowOff>9525</xdr:rowOff>
    </xdr:to>
    <xdr:sp macro="" textlink="">
      <xdr:nvSpPr>
        <xdr:cNvPr id="9" name="Flowchart: Connector 8">
          <a:extLst>
            <a:ext uri="{FF2B5EF4-FFF2-40B4-BE49-F238E27FC236}">
              <a16:creationId xmlns:a16="http://schemas.microsoft.com/office/drawing/2014/main" id="{00000000-0008-0000-0100-000009000000}"/>
            </a:ext>
          </a:extLst>
        </xdr:cNvPr>
        <xdr:cNvSpPr/>
      </xdr:nvSpPr>
      <xdr:spPr>
        <a:xfrm>
          <a:off x="9744075" y="952500"/>
          <a:ext cx="438150" cy="428625"/>
        </a:xfrm>
        <a:prstGeom prst="flowChartConnector">
          <a:avLst/>
        </a:prstGeom>
        <a:no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600">
              <a:solidFill>
                <a:srgbClr val="002060"/>
              </a:solidFill>
            </a:rPr>
            <a:t>7</a:t>
          </a:r>
        </a:p>
      </xdr:txBody>
    </xdr:sp>
    <xdr:clientData/>
  </xdr:twoCellAnchor>
  <xdr:twoCellAnchor>
    <xdr:from>
      <xdr:col>10</xdr:col>
      <xdr:colOff>428625</xdr:colOff>
      <xdr:row>2</xdr:row>
      <xdr:rowOff>85725</xdr:rowOff>
    </xdr:from>
    <xdr:to>
      <xdr:col>10</xdr:col>
      <xdr:colOff>866775</xdr:colOff>
      <xdr:row>3</xdr:row>
      <xdr:rowOff>0</xdr:rowOff>
    </xdr:to>
    <xdr:sp macro="" textlink="">
      <xdr:nvSpPr>
        <xdr:cNvPr id="10" name="Flowchart: Connector 9">
          <a:extLst>
            <a:ext uri="{FF2B5EF4-FFF2-40B4-BE49-F238E27FC236}">
              <a16:creationId xmlns:a16="http://schemas.microsoft.com/office/drawing/2014/main" id="{00000000-0008-0000-0100-00000A000000}"/>
            </a:ext>
          </a:extLst>
        </xdr:cNvPr>
        <xdr:cNvSpPr/>
      </xdr:nvSpPr>
      <xdr:spPr>
        <a:xfrm>
          <a:off x="11125200" y="942975"/>
          <a:ext cx="438150" cy="428625"/>
        </a:xfrm>
        <a:prstGeom prst="flowChartConnector">
          <a:avLst/>
        </a:prstGeom>
        <a:noFill/>
        <a:ln w="12700">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600">
              <a:solidFill>
                <a:srgbClr val="002060"/>
              </a:solidFill>
            </a:rPr>
            <a:t>8</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314325</xdr:colOff>
      <xdr:row>0</xdr:row>
      <xdr:rowOff>114301</xdr:rowOff>
    </xdr:from>
    <xdr:to>
      <xdr:col>2</xdr:col>
      <xdr:colOff>9525</xdr:colOff>
      <xdr:row>2</xdr:row>
      <xdr:rowOff>57150</xdr:rowOff>
    </xdr:to>
    <xdr:sp macro="" textlink="">
      <xdr:nvSpPr>
        <xdr:cNvPr id="2" name="Flowchart: Connector 1">
          <a:extLst>
            <a:ext uri="{FF2B5EF4-FFF2-40B4-BE49-F238E27FC236}">
              <a16:creationId xmlns:a16="http://schemas.microsoft.com/office/drawing/2014/main" id="{00000000-0008-0000-0200-000002000000}"/>
            </a:ext>
          </a:extLst>
        </xdr:cNvPr>
        <xdr:cNvSpPr/>
      </xdr:nvSpPr>
      <xdr:spPr>
        <a:xfrm>
          <a:off x="314325" y="114301"/>
          <a:ext cx="381000" cy="371474"/>
        </a:xfrm>
        <a:prstGeom prst="flowChartConnector">
          <a:avLst/>
        </a:prstGeom>
        <a:noFill/>
        <a:ln w="12700">
          <a:solidFill>
            <a:schemeClr val="accent3">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600">
              <a:solidFill>
                <a:schemeClr val="accent3">
                  <a:lumMod val="50000"/>
                </a:schemeClr>
              </a:solidFill>
            </a:rPr>
            <a:t>2</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H11"/>
  <sheetViews>
    <sheetView showGridLines="0" tabSelected="1" zoomScale="80" zoomScaleNormal="80" workbookViewId="0">
      <selection activeCell="B2" sqref="B2:H2"/>
    </sheetView>
  </sheetViews>
  <sheetFormatPr defaultColWidth="8.81640625" defaultRowHeight="25.5" x14ac:dyDescent="0.75"/>
  <cols>
    <col min="1" max="1" width="11.54296875" style="1" bestFit="1" customWidth="1"/>
    <col min="2" max="4" width="28.7265625" style="1" customWidth="1"/>
    <col min="5" max="5" width="6" style="1" customWidth="1"/>
    <col min="6" max="6" width="26.1796875" style="1" customWidth="1"/>
    <col min="7" max="7" width="31.81640625" style="1" customWidth="1"/>
    <col min="8" max="8" width="21.81640625" style="1" customWidth="1"/>
    <col min="9" max="9" width="26.1796875" style="1" customWidth="1"/>
    <col min="10" max="16384" width="8.81640625" style="1"/>
  </cols>
  <sheetData>
    <row r="1" spans="1:8" x14ac:dyDescent="0.75">
      <c r="A1" s="47" t="s">
        <v>35</v>
      </c>
    </row>
    <row r="2" spans="1:8" ht="60.75" customHeight="1" x14ac:dyDescent="0.75">
      <c r="B2" s="54" t="s">
        <v>37</v>
      </c>
      <c r="C2" s="55"/>
      <c r="D2" s="55"/>
      <c r="E2" s="55"/>
      <c r="F2" s="55"/>
      <c r="G2" s="55"/>
      <c r="H2" s="56"/>
    </row>
    <row r="3" spans="1:8" ht="32.25" customHeight="1" x14ac:dyDescent="0.75">
      <c r="B3" s="57" t="s">
        <v>20</v>
      </c>
      <c r="C3" s="57"/>
      <c r="D3" s="57"/>
      <c r="E3" s="57"/>
      <c r="F3" s="57"/>
      <c r="G3" s="57"/>
      <c r="H3" s="57"/>
    </row>
    <row r="4" spans="1:8" ht="22.5" customHeight="1" x14ac:dyDescent="0.75">
      <c r="B4" s="58" t="s">
        <v>31</v>
      </c>
      <c r="C4" s="58" t="s">
        <v>29</v>
      </c>
      <c r="D4" s="58" t="s">
        <v>30</v>
      </c>
      <c r="F4" s="49" t="s">
        <v>4</v>
      </c>
      <c r="G4" s="60"/>
      <c r="H4" s="2" t="s">
        <v>5</v>
      </c>
    </row>
    <row r="5" spans="1:8" ht="22.5" customHeight="1" x14ac:dyDescent="0.75">
      <c r="B5" s="59"/>
      <c r="C5" s="58"/>
      <c r="D5" s="58"/>
      <c r="F5" s="49" t="s">
        <v>3</v>
      </c>
      <c r="G5" s="60"/>
      <c r="H5" s="2">
        <v>1720</v>
      </c>
    </row>
    <row r="6" spans="1:8" ht="22.5" customHeight="1" x14ac:dyDescent="0.75">
      <c r="B6" s="59"/>
      <c r="C6" s="58"/>
      <c r="D6" s="58"/>
    </row>
    <row r="7" spans="1:8" ht="35.25" customHeight="1" x14ac:dyDescent="0.75">
      <c r="B7" s="3" t="s">
        <v>9</v>
      </c>
      <c r="C7" s="4">
        <v>8500</v>
      </c>
      <c r="D7" s="4">
        <v>400</v>
      </c>
      <c r="F7" s="51" t="s">
        <v>15</v>
      </c>
      <c r="G7" s="52"/>
      <c r="H7" s="53"/>
    </row>
    <row r="8" spans="1:8" ht="35.25" customHeight="1" x14ac:dyDescent="0.75">
      <c r="B8" s="3" t="s">
        <v>10</v>
      </c>
      <c r="C8" s="4">
        <v>45000</v>
      </c>
      <c r="D8" s="4">
        <v>1700</v>
      </c>
      <c r="E8" s="5"/>
      <c r="F8" s="49" t="s">
        <v>16</v>
      </c>
      <c r="G8" s="50"/>
      <c r="H8" s="12">
        <v>8000</v>
      </c>
    </row>
    <row r="9" spans="1:8" ht="35.25" customHeight="1" x14ac:dyDescent="0.75">
      <c r="B9" s="3" t="s">
        <v>11</v>
      </c>
      <c r="C9" s="4">
        <v>13000</v>
      </c>
      <c r="D9" s="4">
        <v>470</v>
      </c>
      <c r="F9" s="49" t="s">
        <v>17</v>
      </c>
      <c r="G9" s="50"/>
      <c r="H9" s="6">
        <v>1720</v>
      </c>
    </row>
    <row r="10" spans="1:8" ht="35.25" customHeight="1" x14ac:dyDescent="0.75">
      <c r="B10" s="7"/>
      <c r="C10" s="8">
        <f>SUM(C7:C9)</f>
        <v>66500</v>
      </c>
      <c r="D10" s="9"/>
      <c r="F10" s="49" t="s">
        <v>19</v>
      </c>
      <c r="G10" s="50"/>
      <c r="H10" s="10">
        <f>H8/H9</f>
        <v>4.6511627906976747</v>
      </c>
    </row>
    <row r="11" spans="1:8" x14ac:dyDescent="0.75">
      <c r="B11" s="11"/>
    </row>
  </sheetData>
  <mergeCells count="11">
    <mergeCell ref="F10:G10"/>
    <mergeCell ref="F7:H7"/>
    <mergeCell ref="F8:G8"/>
    <mergeCell ref="F9:G9"/>
    <mergeCell ref="B2:H2"/>
    <mergeCell ref="B3:H3"/>
    <mergeCell ref="B4:B6"/>
    <mergeCell ref="C4:C6"/>
    <mergeCell ref="D4:D6"/>
    <mergeCell ref="F4:G4"/>
    <mergeCell ref="F5:G5"/>
  </mergeCells>
  <dataValidations count="2">
    <dataValidation type="list" allowBlank="1" showInputMessage="1" showErrorMessage="1" sqref="H4" xr:uid="{00000000-0002-0000-0000-000000000000}">
      <formula1>"Annual, Monthly"</formula1>
    </dataValidation>
    <dataValidation type="list" allowBlank="1" showInputMessage="1" showErrorMessage="1" sqref="H5" xr:uid="{00000000-0002-0000-0000-000001000000}">
      <formula1>"1720, Individual, Standard"</formula1>
    </dataValidation>
  </dataValidations>
  <pageMargins left="0.70866141732283472" right="0.70866141732283472" top="0.74803149606299213" bottom="0.74803149606299213" header="0.31496062992125984" footer="0.31496062992125984"/>
  <pageSetup scale="67" orientation="landscape" horizontalDpi="90" verticalDpi="9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B1:N19"/>
  <sheetViews>
    <sheetView showGridLines="0" topLeftCell="A3" workbookViewId="0">
      <selection activeCell="J7" sqref="J7"/>
    </sheetView>
  </sheetViews>
  <sheetFormatPr defaultColWidth="8.81640625" defaultRowHeight="22.5" x14ac:dyDescent="0.65"/>
  <cols>
    <col min="1" max="1" width="2.7265625" style="13" customWidth="1"/>
    <col min="2" max="2" width="9.7265625" style="13" customWidth="1"/>
    <col min="3" max="5" width="20.7265625" style="13" customWidth="1"/>
    <col min="6" max="6" width="22" style="13" customWidth="1"/>
    <col min="7" max="7" width="3.54296875" style="13" customWidth="1"/>
    <col min="8" max="8" width="22" style="13" customWidth="1"/>
    <col min="9" max="10" width="21.7265625" style="13" customWidth="1"/>
    <col min="11" max="11" width="20.7265625" style="13" customWidth="1"/>
    <col min="12" max="15" width="26.1796875" style="13" customWidth="1"/>
    <col min="16" max="16384" width="8.81640625" style="13"/>
  </cols>
  <sheetData>
    <row r="1" spans="2:14" ht="39.75" customHeight="1" x14ac:dyDescent="0.65">
      <c r="C1" s="66" t="s">
        <v>36</v>
      </c>
      <c r="D1" s="66"/>
      <c r="E1" s="66"/>
      <c r="F1" s="66"/>
      <c r="G1" s="66"/>
      <c r="H1" s="66"/>
      <c r="I1" s="66"/>
      <c r="J1" s="66"/>
    </row>
    <row r="2" spans="2:14" ht="21.75" customHeight="1" x14ac:dyDescent="0.65">
      <c r="C2" s="61" t="s">
        <v>25</v>
      </c>
      <c r="D2" s="62"/>
      <c r="E2" s="62"/>
      <c r="F2" s="63"/>
      <c r="H2" s="64" t="s">
        <v>26</v>
      </c>
      <c r="I2" s="64"/>
      <c r="J2" s="64"/>
    </row>
    <row r="3" spans="2:14" ht="36" customHeight="1" x14ac:dyDescent="0.65">
      <c r="C3" s="14"/>
      <c r="D3" s="15" t="s">
        <v>12</v>
      </c>
      <c r="E3" s="15"/>
      <c r="F3" s="15"/>
      <c r="G3" s="16"/>
      <c r="H3" s="15"/>
      <c r="I3" s="15"/>
      <c r="J3" s="17"/>
    </row>
    <row r="4" spans="2:14" ht="54" customHeight="1" x14ac:dyDescent="0.65">
      <c r="C4" s="67" t="s">
        <v>32</v>
      </c>
      <c r="D4" s="68" t="s">
        <v>38</v>
      </c>
      <c r="E4" s="67" t="s">
        <v>33</v>
      </c>
      <c r="F4" s="65" t="s">
        <v>0</v>
      </c>
      <c r="H4" s="65" t="s">
        <v>24</v>
      </c>
      <c r="I4" s="65" t="s">
        <v>7</v>
      </c>
      <c r="J4" s="65" t="s">
        <v>2</v>
      </c>
      <c r="K4" s="65" t="s">
        <v>6</v>
      </c>
    </row>
    <row r="5" spans="2:14" ht="54" customHeight="1" x14ac:dyDescent="0.65">
      <c r="C5" s="67"/>
      <c r="D5" s="68"/>
      <c r="E5" s="67"/>
      <c r="F5" s="65"/>
      <c r="H5" s="67"/>
      <c r="I5" s="65"/>
      <c r="J5" s="65"/>
      <c r="K5" s="65"/>
    </row>
    <row r="6" spans="2:14" ht="25.5" customHeight="1" x14ac:dyDescent="0.65">
      <c r="B6" s="18">
        <v>2018</v>
      </c>
      <c r="C6" s="19">
        <f>'Input from accounts&amp;TRS'!C7/'Input from accounts&amp;TRS'!D7</f>
        <v>21.25</v>
      </c>
      <c r="D6" s="20">
        <f>IF('(2)National ref'!C6&gt;0,MIN('(2)National ref'!C6,'(2)National ref'!E6),'(2)National ref'!K6)</f>
        <v>17.32484076433121</v>
      </c>
      <c r="E6" s="19">
        <f>MIN(C6,D6)</f>
        <v>17.32484076433121</v>
      </c>
      <c r="F6" s="21">
        <f>E6*'Input from accounts&amp;TRS'!D7</f>
        <v>6929.9363057324836</v>
      </c>
      <c r="H6" s="22">
        <f>'Input from accounts&amp;TRS'!H8/'Input from accounts&amp;TRS'!H9</f>
        <v>4.6511627906976747</v>
      </c>
      <c r="I6" s="19">
        <f>MIN((C6-E6),H6)</f>
        <v>3.9251592356687901</v>
      </c>
      <c r="J6" s="21">
        <f>I6*'Input from accounts&amp;TRS'!D7</f>
        <v>1570.063694267516</v>
      </c>
      <c r="K6" s="21">
        <f>F6+J6</f>
        <v>8500</v>
      </c>
    </row>
    <row r="7" spans="2:14" ht="25.5" customHeight="1" x14ac:dyDescent="0.65">
      <c r="B7" s="18">
        <v>2019</v>
      </c>
      <c r="C7" s="19">
        <f>'Input from accounts&amp;TRS'!C8/'Input from accounts&amp;TRS'!D8</f>
        <v>26.470588235294116</v>
      </c>
      <c r="D7" s="20">
        <f>IF('(2)National ref'!C7&gt;0,MIN('(2)National ref'!C7,'(2)National ref'!E7),'(2)National ref'!K7)</f>
        <v>20</v>
      </c>
      <c r="E7" s="19">
        <f>MIN(C7,D7)</f>
        <v>20</v>
      </c>
      <c r="F7" s="21">
        <f>E7*'Input from accounts&amp;TRS'!D8</f>
        <v>34000</v>
      </c>
      <c r="H7" s="22">
        <f>'Input from accounts&amp;TRS'!H8/'Input from accounts&amp;TRS'!H9</f>
        <v>4.6511627906976747</v>
      </c>
      <c r="I7" s="23">
        <f>MIN((C7-E7),H7)</f>
        <v>4.6511627906976747</v>
      </c>
      <c r="J7" s="21">
        <f>I7*'Input from accounts&amp;TRS'!D8</f>
        <v>7906.9767441860467</v>
      </c>
      <c r="K7" s="21">
        <f>F7+J7</f>
        <v>41906.976744186046</v>
      </c>
    </row>
    <row r="8" spans="2:14" ht="25.5" customHeight="1" x14ac:dyDescent="0.65">
      <c r="B8" s="24">
        <v>2020</v>
      </c>
      <c r="C8" s="19">
        <f>'Input from accounts&amp;TRS'!C9/'Input from accounts&amp;TRS'!D9</f>
        <v>27.659574468085108</v>
      </c>
      <c r="D8" s="20">
        <f>IF('(2)National ref'!C8&gt;0,MIN('(2)National ref'!C8,'(2)National ref'!E8),'(2)National ref'!K8)</f>
        <v>23</v>
      </c>
      <c r="E8" s="19">
        <f>MIN(C8,D8)</f>
        <v>23</v>
      </c>
      <c r="F8" s="21">
        <f>E8*'Input from accounts&amp;TRS'!D9</f>
        <v>10810</v>
      </c>
      <c r="H8" s="22">
        <f>'Input from accounts&amp;TRS'!H8/'Input from accounts&amp;TRS'!H9</f>
        <v>4.6511627906976747</v>
      </c>
      <c r="I8" s="19">
        <f>MIN((C8-E8),H8)</f>
        <v>4.6511627906976747</v>
      </c>
      <c r="J8" s="21">
        <f>I8*'Input from accounts&amp;TRS'!D9</f>
        <v>2186.046511627907</v>
      </c>
      <c r="K8" s="21">
        <f>F8+J8</f>
        <v>12996.046511627907</v>
      </c>
    </row>
    <row r="9" spans="2:14" x14ac:dyDescent="0.65">
      <c r="G9" s="25"/>
      <c r="H9" s="26"/>
      <c r="I9" s="26"/>
      <c r="J9" s="26"/>
      <c r="K9" s="27">
        <f>SUM(K6:K8)</f>
        <v>63403.023255813954</v>
      </c>
      <c r="L9" s="28"/>
      <c r="M9" s="28"/>
      <c r="N9" s="28"/>
    </row>
    <row r="10" spans="2:14" x14ac:dyDescent="0.65">
      <c r="F10" s="29"/>
    </row>
    <row r="13" spans="2:14" x14ac:dyDescent="0.65">
      <c r="D13" s="30"/>
    </row>
    <row r="16" spans="2:14" x14ac:dyDescent="0.65">
      <c r="E16" s="29"/>
      <c r="F16" s="29"/>
    </row>
    <row r="17" spans="4:6" x14ac:dyDescent="0.65">
      <c r="E17" s="29"/>
    </row>
    <row r="18" spans="4:6" x14ac:dyDescent="0.65">
      <c r="F18" s="29"/>
    </row>
    <row r="19" spans="4:6" x14ac:dyDescent="0.65">
      <c r="D19" s="31"/>
    </row>
  </sheetData>
  <mergeCells count="11">
    <mergeCell ref="K4:K5"/>
    <mergeCell ref="C4:C5"/>
    <mergeCell ref="D4:D5"/>
    <mergeCell ref="E4:E5"/>
    <mergeCell ref="F4:F5"/>
    <mergeCell ref="H4:H5"/>
    <mergeCell ref="C2:F2"/>
    <mergeCell ref="H2:J2"/>
    <mergeCell ref="I4:I5"/>
    <mergeCell ref="J4:J5"/>
    <mergeCell ref="C1:J1"/>
  </mergeCells>
  <pageMargins left="0.70866141732283472" right="0.70866141732283472" top="0.74803149606299213" bottom="0.74803149606299213" header="0.31496062992125984" footer="0.31496062992125984"/>
  <pageSetup scale="68" orientation="landscape" horizontalDpi="90" verticalDpi="9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K9"/>
  <sheetViews>
    <sheetView showGridLines="0" topLeftCell="D2" zoomScale="90" zoomScaleNormal="90" workbookViewId="0">
      <selection activeCell="K8" sqref="K8"/>
    </sheetView>
  </sheetViews>
  <sheetFormatPr defaultColWidth="8.81640625" defaultRowHeight="15.5" x14ac:dyDescent="0.45"/>
  <cols>
    <col min="1" max="1" width="4" style="32" customWidth="1"/>
    <col min="2" max="2" width="10.26953125" style="32" customWidth="1"/>
    <col min="3" max="6" width="20.7265625" style="32" customWidth="1"/>
    <col min="7" max="7" width="5.26953125" style="32" customWidth="1"/>
    <col min="8" max="11" width="20.7265625" style="32" customWidth="1"/>
    <col min="12" max="16384" width="8.81640625" style="32"/>
  </cols>
  <sheetData>
    <row r="1" spans="2:11" ht="11.25" customHeight="1" x14ac:dyDescent="0.45"/>
    <row r="2" spans="2:11" ht="22.5" x14ac:dyDescent="0.65">
      <c r="C2" s="33" t="s">
        <v>1</v>
      </c>
    </row>
    <row r="3" spans="2:11" s="13" customFormat="1" ht="22.5" x14ac:dyDescent="0.65">
      <c r="C3" s="74" t="s">
        <v>14</v>
      </c>
      <c r="D3" s="74"/>
      <c r="H3" s="74" t="s">
        <v>13</v>
      </c>
      <c r="I3" s="74"/>
      <c r="J3" s="74"/>
      <c r="K3" s="74"/>
    </row>
    <row r="4" spans="2:11" s="13" customFormat="1" ht="66" customHeight="1" x14ac:dyDescent="0.65">
      <c r="C4" s="70" t="s">
        <v>23</v>
      </c>
      <c r="D4" s="70"/>
      <c r="E4" s="70"/>
      <c r="F4" s="70"/>
      <c r="G4" s="34"/>
      <c r="H4" s="75" t="s">
        <v>34</v>
      </c>
      <c r="I4" s="75"/>
      <c r="J4" s="75"/>
      <c r="K4" s="75"/>
    </row>
    <row r="5" spans="2:11" s="13" customFormat="1" ht="114" customHeight="1" x14ac:dyDescent="0.65">
      <c r="C5" s="71" t="s">
        <v>18</v>
      </c>
      <c r="D5" s="71"/>
      <c r="E5" s="71" t="s">
        <v>21</v>
      </c>
      <c r="F5" s="71"/>
      <c r="G5" s="35"/>
      <c r="H5" s="36" t="s">
        <v>22</v>
      </c>
      <c r="I5" s="36" t="s">
        <v>27</v>
      </c>
      <c r="J5" s="36" t="s">
        <v>28</v>
      </c>
      <c r="K5" s="37" t="s">
        <v>8</v>
      </c>
    </row>
    <row r="6" spans="2:11" s="13" customFormat="1" ht="22.5" x14ac:dyDescent="0.65">
      <c r="B6" s="38">
        <v>2018</v>
      </c>
      <c r="C6" s="69">
        <v>0</v>
      </c>
      <c r="D6" s="69"/>
      <c r="E6" s="72">
        <v>0</v>
      </c>
      <c r="F6" s="73"/>
      <c r="G6" s="39"/>
      <c r="H6" s="40">
        <v>30000</v>
      </c>
      <c r="I6" s="40">
        <v>2800</v>
      </c>
      <c r="J6" s="40">
        <v>150</v>
      </c>
      <c r="K6" s="41">
        <f>IF(J6&gt;=1720,0,((H6-I6)/(1720-J6)))</f>
        <v>17.32484076433121</v>
      </c>
    </row>
    <row r="7" spans="2:11" s="13" customFormat="1" ht="22.5" x14ac:dyDescent="0.65">
      <c r="B7" s="48">
        <v>2019</v>
      </c>
      <c r="C7" s="69">
        <v>20</v>
      </c>
      <c r="D7" s="69"/>
      <c r="E7" s="72">
        <v>20</v>
      </c>
      <c r="F7" s="73"/>
      <c r="G7" s="39"/>
      <c r="H7" s="42"/>
      <c r="I7" s="42"/>
      <c r="J7" s="42"/>
      <c r="K7" s="43">
        <f>(H6-I6)/(1720-J6)</f>
        <v>17.32484076433121</v>
      </c>
    </row>
    <row r="8" spans="2:11" s="13" customFormat="1" ht="22.5" x14ac:dyDescent="0.65">
      <c r="B8" s="44">
        <v>2020</v>
      </c>
      <c r="C8" s="69">
        <v>24</v>
      </c>
      <c r="D8" s="69"/>
      <c r="E8" s="72">
        <v>23</v>
      </c>
      <c r="F8" s="73"/>
      <c r="G8" s="39"/>
      <c r="H8" s="45"/>
      <c r="I8" s="45"/>
      <c r="J8" s="45"/>
      <c r="K8" s="46"/>
    </row>
    <row r="9" spans="2:11" s="13" customFormat="1" ht="22.5" x14ac:dyDescent="0.65"/>
  </sheetData>
  <mergeCells count="12">
    <mergeCell ref="H3:K3"/>
    <mergeCell ref="C3:D3"/>
    <mergeCell ref="H4:K4"/>
    <mergeCell ref="C6:D6"/>
    <mergeCell ref="C7:D7"/>
    <mergeCell ref="C8:D8"/>
    <mergeCell ref="C4:F4"/>
    <mergeCell ref="C5:D5"/>
    <mergeCell ref="E5:F5"/>
    <mergeCell ref="E6:F6"/>
    <mergeCell ref="E7:F7"/>
    <mergeCell ref="E8:F8"/>
  </mergeCells>
  <dataValidations count="1">
    <dataValidation type="whole" operator="lessThanOrEqual" allowBlank="1" showInputMessage="1" showErrorMessage="1" sqref="I6" xr:uid="{00000000-0002-0000-0200-000000000000}">
      <formula1>H6</formula1>
    </dataValidation>
  </dataValidations>
  <pageMargins left="0.70866141732283472" right="0.70866141732283472" top="0.74803149606299213" bottom="0.74803149606299213" header="0.31496062992125984" footer="0.31496062992125984"/>
  <pageSetup scale="67" orientation="landscape" horizontalDpi="90" verticalDpi="90"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3</vt:i4>
      </vt:variant>
      <vt:variant>
        <vt:lpstr>Imenovani obsegi</vt:lpstr>
      </vt:variant>
      <vt:variant>
        <vt:i4>3</vt:i4>
      </vt:variant>
    </vt:vector>
  </HeadingPairs>
  <TitlesOfParts>
    <vt:vector size="6" baseType="lpstr">
      <vt:lpstr>Input from accounts&amp;TRS</vt:lpstr>
      <vt:lpstr>Calculation-Exercise</vt:lpstr>
      <vt:lpstr>(2)National ref</vt:lpstr>
      <vt:lpstr>'(2)National ref'!Področje_tiskanja</vt:lpstr>
      <vt:lpstr>'Calculation-Exercise'!Področje_tiskanja</vt:lpstr>
      <vt:lpstr>'Input from accounts&amp;TRS'!Področje_tiskanja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Rahma.EL-IDRISSI@ec.europa.eu</dc:creator>
  <cp:lastModifiedBy>Andreja Umek Venturini</cp:lastModifiedBy>
  <cp:lastPrinted>2021-02-19T10:10:33Z</cp:lastPrinted>
  <dcterms:created xsi:type="dcterms:W3CDTF">2017-02-08T13:19:46Z</dcterms:created>
  <dcterms:modified xsi:type="dcterms:W3CDTF">2024-05-27T14:24:16Z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2024-03-01T08:57:45Z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baee3dac-29c7-45df-aa76-8a156fb86eb8</vt:lpwstr>
  </property>
  <property fmtid="{D5CDD505-2E9C-101B-9397-08002B2CF9AE}" pid="8" name="MSIP_Label_6bd9ddd1-4d20-43f6-abfa-fc3c07406f94_ContentBits">
    <vt:lpwstr>0</vt:lpwstr>
  </property>
</Properties>
</file>